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790" windowHeight="6315" tabRatio="894" activeTab="12"/>
  </bookViews>
  <sheets>
    <sheet name="Доходы" sheetId="1" r:id="rId1"/>
    <sheet name="ГАД" sheetId="2" r:id="rId2"/>
    <sheet name="ГАИФД " sheetId="3" r:id="rId3"/>
    <sheet name="норм." sheetId="4" r:id="rId4"/>
    <sheet name="Публ." sheetId="5" r:id="rId5"/>
    <sheet name="Поддерж.семьи" sheetId="6" r:id="rId6"/>
    <sheet name="Инвест." sheetId="7" r:id="rId7"/>
    <sheet name="Вед. " sheetId="8" r:id="rId8"/>
    <sheet name="Функц." sheetId="9" r:id="rId9"/>
    <sheet name="Цел.ст." sheetId="10" r:id="rId10"/>
    <sheet name="Нац.проекты" sheetId="11" r:id="rId11"/>
    <sheet name="Межб.трансф." sheetId="12" r:id="rId12"/>
    <sheet name="Мун.заим." sheetId="13" r:id="rId13"/>
    <sheet name="Ист." sheetId="14" r:id="rId14"/>
    <sheet name="9" sheetId="15" state="hidden" r:id="rId15"/>
    <sheet name="Дох." sheetId="16" state="hidden" r:id="rId16"/>
  </sheets>
  <externalReferences>
    <externalReference r:id="rId19"/>
  </externalReferences>
  <definedNames>
    <definedName name="_xlnm.Print_Area" localSheetId="14">'9'!$A$1:$K$403</definedName>
    <definedName name="_xlnm.Print_Area" localSheetId="7">'Вед. '!$A$1:$I$249</definedName>
    <definedName name="_xlnm.Print_Area" localSheetId="1">'ГАД'!$A$1:$C$53</definedName>
    <definedName name="_xlnm.Print_Area" localSheetId="2">'ГАИФД '!$A$1:$C$21</definedName>
    <definedName name="_xlnm.Print_Area" localSheetId="15">'Дох.'!$A$1:$I$141</definedName>
    <definedName name="_xlnm.Print_Area" localSheetId="0">'Доходы'!$A$1:$E$53</definedName>
    <definedName name="_xlnm.Print_Area" localSheetId="6">'Инвест.'!$A$1:$I$23</definedName>
    <definedName name="_xlnm.Print_Area" localSheetId="13">'Ист.'!$A$1:$C$30</definedName>
    <definedName name="_xlnm.Print_Area" localSheetId="11">'Межб.трансф.'!$A$1:$H$13</definedName>
    <definedName name="_xlnm.Print_Area" localSheetId="12">'Мун.заим.'!$A$1:$E$44</definedName>
    <definedName name="_xlnm.Print_Area" localSheetId="10">'Нац.проекты'!$A$1:$F$27</definedName>
    <definedName name="_xlnm.Print_Area" localSheetId="3">'норм.'!$A$1:$B$36</definedName>
    <definedName name="_xlnm.Print_Area" localSheetId="5">'Поддерж.семьи'!$A$1:$E$17</definedName>
    <definedName name="_xlnm.Print_Area" localSheetId="4">'Публ.'!$A$1:$D$13</definedName>
    <definedName name="_xlnm.Print_Area" localSheetId="8">'Функц.'!$A$1:$G$45</definedName>
    <definedName name="_xlnm.Print_Area" localSheetId="9">'Цел.ст.'!$A$1:$H$175</definedName>
    <definedName name="С3" localSheetId="15">'Дох.'!#REF!</definedName>
    <definedName name="С3" localSheetId="6">'Доходы'!#REF!</definedName>
    <definedName name="С3">'Доходы'!#REF!</definedName>
  </definedNames>
  <calcPr fullCalcOnLoad="1"/>
</workbook>
</file>

<file path=xl/sharedStrings.xml><?xml version="1.0" encoding="utf-8"?>
<sst xmlns="http://schemas.openxmlformats.org/spreadsheetml/2006/main" count="2755" uniqueCount="823">
  <si>
    <t>Муниципальная программа «Развитие физической культуры и спорта в муниципальном образовании г.Суздаль»</t>
  </si>
  <si>
    <t>Приобретение основных средств и материальных запасов для благоустройства спортивных сооружений (Закупка товаров, работ и услуг для обеспечения государственных (муниципальных) нужд)</t>
  </si>
  <si>
    <t xml:space="preserve">05 0 05 </t>
  </si>
  <si>
    <t xml:space="preserve">                                                                                                                                                                                                                     Приложение 9</t>
  </si>
  <si>
    <t>8107,1</t>
  </si>
  <si>
    <t>72,6</t>
  </si>
  <si>
    <t>144,0</t>
  </si>
  <si>
    <t>250,0</t>
  </si>
  <si>
    <t>1433,5</t>
  </si>
  <si>
    <t>9,6</t>
  </si>
  <si>
    <t>709,4</t>
  </si>
  <si>
    <t>608,1</t>
  </si>
  <si>
    <t>912,0</t>
  </si>
  <si>
    <t>3720,0</t>
  </si>
  <si>
    <t>228,0</t>
  </si>
  <si>
    <t>513,6</t>
  </si>
  <si>
    <t>42,0</t>
  </si>
  <si>
    <t>21,0</t>
  </si>
  <si>
    <t>04 0 02 20280</t>
  </si>
  <si>
    <t>Субсидия на иные цели муниципальному бюджетному учреждению "Центр культуры и досуга города Суздаля" на реконструкцию и благоустройство Городского парка им. 950-летия города Суздаля и Городского сада (Предоставление субсидий бюджетным, автономным учреждениям и иным некоммерческим организациям)</t>
  </si>
  <si>
    <t>1 11 05035 13 0000 120</t>
  </si>
  <si>
    <t>801</t>
  </si>
  <si>
    <t>03 0 08</t>
  </si>
  <si>
    <t xml:space="preserve">10 1 01 </t>
  </si>
  <si>
    <t>Налоги на совокупный доход</t>
  </si>
  <si>
    <t>7</t>
  </si>
  <si>
    <t>РЗ</t>
  </si>
  <si>
    <t>Основное мероприятие "Проведение физкультурно-массовых и спортивных мероприятий для всех групп населения"</t>
  </si>
  <si>
    <t xml:space="preserve">Социальная поддержка ветеранов Великой Отечественной войны муниципального образования город Суздаль </t>
  </si>
  <si>
    <t>2 02 45393 13 0000 150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</si>
  <si>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</si>
  <si>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600</t>
  </si>
  <si>
    <t>Расходы по уплате налога за имущество, приобретенное администрацией города (Иные бюджетные ассигнования)</t>
  </si>
  <si>
    <t>Наименование дохода</t>
  </si>
  <si>
    <t>Иные межбюджетные трансферты по предоставлению социальных выплат на создание объекта индивидуального жилищного строительства многодетным семьям, проживающим на территории муниципального образования город Суздаль (Межбюджетные трансферты)</t>
  </si>
  <si>
    <t xml:space="preserve">           погашение</t>
  </si>
  <si>
    <t>03 0 04</t>
  </si>
  <si>
    <t>Проверка достоверности сметной документации  (Закупка товаров, работ и услуг для обеспечения государственных (муниципальных) нужд)</t>
  </si>
  <si>
    <t>1 13 02995 13 0000 130</t>
  </si>
  <si>
    <t xml:space="preserve">                                                                                                                                                                                 Приложение 2</t>
  </si>
  <si>
    <t>Разработка проекта "Цветовое решение фасадов на ул. Советская" (Закупка товаров, работ и услуг для обеспечения государственных (муниципальных) нужд)</t>
  </si>
  <si>
    <t xml:space="preserve">02 0 04 21200 </t>
  </si>
  <si>
    <t xml:space="preserve">                                         Приложение 5</t>
  </si>
  <si>
    <t xml:space="preserve">                                    народных депутатов</t>
  </si>
  <si>
    <t>Разработка дизайн-проекта (Закупка товаров, работ и услуг для обеспечения государственных (муниципальных) нужд)</t>
  </si>
  <si>
    <t>Социальное обеспечение населения</t>
  </si>
  <si>
    <t>Представительские расходы (Закупка товаров, работ и услуг для обеспечения государственных (муниципальных) нужд)</t>
  </si>
  <si>
    <t>715,6</t>
  </si>
  <si>
    <t>211,4</t>
  </si>
  <si>
    <t>Обучение должностных лиц и специалистов по гражданской обороне и чрезвычайным ситуациям (Закупка товаров, работ и услуг для обеспечения государственных (муниципальных) нужд)</t>
  </si>
  <si>
    <t>Главного администратора доходов</t>
  </si>
  <si>
    <t>Текущее содержание сетей уличного освещения (Закупка товаров, работ и услуг для обеспечения государственных (муниципальных) нужд)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</si>
  <si>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</si>
  <si>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</si>
  <si>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 xml:space="preserve">Наименование доходов </t>
  </si>
  <si>
    <t xml:space="preserve">                                         народных депутатов</t>
  </si>
  <si>
    <t xml:space="preserve">В части безвозмездных поступлений </t>
  </si>
  <si>
    <t>6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</si>
  <si>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</si>
  <si>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 денежных средств бюджетов городских поселений</t>
  </si>
  <si>
    <t>Распределение бюджетных ассигнований по разделам,</t>
  </si>
  <si>
    <t>Общегосударственные вопросы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</si>
  <si>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</si>
  <si>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 от продажи квартир, находящихся в собственности городских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</si>
  <si>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</si>
  <si>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Проведение мероприятий по поддержке общественно-значимых инициатив молодежи, детских и студенческих общественных объединений (Закупка товаров, работ и услуг для обеспечения государственных (муниципальных) нужд)</t>
  </si>
  <si>
    <t>Дотации бюджетам городских поселений на поддержку мер по обеспечению сбалансированности бюджетов</t>
  </si>
  <si>
    <t>Подпрограмма "Обеспечение безопасности дорожного движения"</t>
  </si>
  <si>
    <t>Основное мероприятие "Совершенствование системы профилактики дорожно-транспортных происшествий"</t>
  </si>
  <si>
    <t>тек.расх.</t>
  </si>
  <si>
    <t xml:space="preserve">                                                                                                                                                                                                                        к решению Совета</t>
  </si>
  <si>
    <t xml:space="preserve">  бюджета города </t>
  </si>
  <si>
    <t>Пенсионное обеспечение</t>
  </si>
  <si>
    <t>13 3</t>
  </si>
  <si>
    <t>13 3 01</t>
  </si>
  <si>
    <t>Расходы на обеспечение деятельности муниципального казенного учреждения "Центр по организации и обеспечению деятельности органов местного самоуправления города Суздаля" (Закупка товаров, работ и услуг для обеспечения государственных (муниципальных) нужд)</t>
  </si>
  <si>
    <t>Подпрограмма "Обеспечение жильем молодых семей города Суздаля"</t>
  </si>
  <si>
    <t>161,5</t>
  </si>
  <si>
    <t>05 0 05 21100</t>
  </si>
  <si>
    <t>02 0 R1 53930</t>
  </si>
  <si>
    <t xml:space="preserve">Источники финансирования дефицита бюджета города </t>
  </si>
  <si>
    <t>1. Источники финансирования дефицита бюджета города</t>
  </si>
  <si>
    <t>2. Источники финансирования дефицита бюджета города</t>
  </si>
  <si>
    <t>14 1 01 20940</t>
  </si>
  <si>
    <t>Муниципальная программа «Управление муниципальной собственностью города Суздаля"</t>
  </si>
  <si>
    <t xml:space="preserve">12 1 01 </t>
  </si>
  <si>
    <t>1300,0</t>
  </si>
  <si>
    <t>Прочие неналоговые  доходы бюджетов городских поселений</t>
  </si>
  <si>
    <t>кап.расх.</t>
  </si>
  <si>
    <t>Основное мероприятие "Городское развитие и совершенствование качества городской среды"</t>
  </si>
  <si>
    <t>Погашение бюджетами городских поселений кредитов от кредитных организаций в валюте Российской Федерации</t>
  </si>
  <si>
    <t xml:space="preserve">01 4 02 20260 </t>
  </si>
  <si>
    <t>600,0</t>
  </si>
  <si>
    <t>120,0</t>
  </si>
  <si>
    <t>200,0</t>
  </si>
  <si>
    <t>50,0</t>
  </si>
  <si>
    <t>130,0</t>
  </si>
  <si>
    <t>995,0</t>
  </si>
  <si>
    <t>2596,3</t>
  </si>
  <si>
    <t>775,7</t>
  </si>
  <si>
    <t>30,0</t>
  </si>
  <si>
    <t>60,0</t>
  </si>
  <si>
    <t>165,0</t>
  </si>
  <si>
    <t>1500,0</t>
  </si>
  <si>
    <t>24500,0</t>
  </si>
  <si>
    <t>800,0</t>
  </si>
  <si>
    <t>260,0</t>
  </si>
  <si>
    <t>2000,0</t>
  </si>
  <si>
    <t>350,0</t>
  </si>
  <si>
    <t>500,0</t>
  </si>
  <si>
    <t>10000,0</t>
  </si>
  <si>
    <t xml:space="preserve"> 2 02 40000 00 0000 150</t>
  </si>
  <si>
    <t xml:space="preserve"> 2 02 45393 00 0000 150</t>
  </si>
  <si>
    <t>1 03 02120 01 0000 110</t>
  </si>
  <si>
    <t>тыс.рублей</t>
  </si>
  <si>
    <t>Резервный фонд администрации города (Иные бюджетные ассигнования)</t>
  </si>
  <si>
    <t>Наименование</t>
  </si>
  <si>
    <t>2</t>
  </si>
  <si>
    <t>3</t>
  </si>
  <si>
    <t>5</t>
  </si>
  <si>
    <t>14 1 01 21300</t>
  </si>
  <si>
    <t>05 0 03 21310</t>
  </si>
  <si>
    <t>09</t>
  </si>
  <si>
    <t>08</t>
  </si>
  <si>
    <t>05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</si>
  <si>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 (за исключением имущества муниципальных бюджетных и  автономных учреждений) </t>
  </si>
  <si>
    <t>700</t>
  </si>
  <si>
    <t>Единый сельскохозяйственный налог</t>
  </si>
  <si>
    <t xml:space="preserve">Субсидии  бюджетам на реализацию программ формирования современной городской среды </t>
  </si>
  <si>
    <t>Расходы на выплаты по оплате труда работников исполнительно-распорядительного органа муниципального образования город Суздаль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</si>
  <si>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99 9 00 20180</t>
  </si>
  <si>
    <t>99 9 00 20190</t>
  </si>
  <si>
    <t>03 0 01 20330</t>
  </si>
  <si>
    <t>06 0 01 20460</t>
  </si>
  <si>
    <t>06 0 02 20470</t>
  </si>
  <si>
    <t xml:space="preserve">                                                                                                                                                                                 от                       № </t>
  </si>
  <si>
    <t>14 1 01 21280</t>
  </si>
  <si>
    <t>Субсидии  бюджетам бюджетной системы Российской Федерации (межбюджетные субсидии)</t>
  </si>
  <si>
    <t>Основное мероприятие "Создание благоприятных условий для развития туристской индустрии"</t>
  </si>
  <si>
    <t>03 0 01</t>
  </si>
  <si>
    <t>12 2 01 70090</t>
  </si>
  <si>
    <t>Приобретение жилья (Капитальные вложения в объекты государственной (муниципальной) собственности)</t>
  </si>
  <si>
    <t xml:space="preserve">                                                                                                                                                                                                                     к решению Совета</t>
  </si>
  <si>
    <t>Проведение физкультурно-массовых и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t>
  </si>
  <si>
    <t>Расходы на обеспечение  функций исполнительно-распорядительного органа муниципального образования город Суздаль (Закупка товаров, работ и услуг для обеспечения государственных (муниципальных) нужд)</t>
  </si>
  <si>
    <t>95</t>
  </si>
  <si>
    <t>96</t>
  </si>
  <si>
    <t>99</t>
  </si>
  <si>
    <t>400</t>
  </si>
  <si>
    <t>2021 год</t>
  </si>
  <si>
    <t xml:space="preserve">главных администраторов доходов бюджета города </t>
  </si>
  <si>
    <t>02 0 02</t>
  </si>
  <si>
    <t>07</t>
  </si>
  <si>
    <t>10</t>
  </si>
  <si>
    <t>02 0 01 21300</t>
  </si>
  <si>
    <t>02 0 01 21320</t>
  </si>
  <si>
    <t>12 3 01 10340</t>
  </si>
  <si>
    <t xml:space="preserve">Прочие межбюджетные трансферты, передаваемые бюджетам городских поселений </t>
  </si>
  <si>
    <t xml:space="preserve">Код группы, подгруппы, статьи и вида источников </t>
  </si>
  <si>
    <t>Реконструкция системы уличного наружного освещения ул. Ленина (Капитальные вложения в объекты государственной (муниципальной) собственности)</t>
  </si>
  <si>
    <t>Основное мероприятие "Реализация мероприятий по благоустройству дворовых территорий"</t>
  </si>
  <si>
    <t>Строительный контроль за ремонтом выполняемых работ (Закупка товаров, работ и услуг для обеспечения государственных (муниципальных) нужд)</t>
  </si>
  <si>
    <t>Рз</t>
  </si>
  <si>
    <t>Пр</t>
  </si>
  <si>
    <t>Иные межбюджетные трансферты бюджетам муниципальных образований</t>
  </si>
  <si>
    <t>По национальному проекту "Жилье и городская среда" (F)</t>
  </si>
  <si>
    <t>Федеральный проект "Формирование комфортной городской среды" (F2)</t>
  </si>
  <si>
    <t xml:space="preserve">Мероприятия по благоустройству дворовых территорий </t>
  </si>
  <si>
    <t>По национальному проекту "Безопасные и качественные автомобильные дороги" (R)</t>
  </si>
  <si>
    <t>Федеральный проект "Дорожная сеть" (R1)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</si>
  <si>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</si>
  <si>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Сумма, тыс. рублей</t>
  </si>
  <si>
    <t>Предельный срок погашения привлекаемых обязательств</t>
  </si>
  <si>
    <t xml:space="preserve">                                                                                                                                                                                                                        народных депутатов</t>
  </si>
  <si>
    <t>Акцизы на сидр, пуаре, медовуху, производимые на территории Российской Федерации</t>
  </si>
  <si>
    <t>Субсидия на выполнение муниципального задания муниципальному бюджетному учреждению культуры "Центр культуры и досуга города Суздаля" (Предоставление субсидий бюджетным, автономным учреждениям и иным некоммерческим организациям)</t>
  </si>
  <si>
    <t>08 0 03 05590</t>
  </si>
  <si>
    <t>08 0 03</t>
  </si>
  <si>
    <t>99 9 00 01590</t>
  </si>
  <si>
    <t xml:space="preserve">                                                                                                                                                                                                                                народных депутатов</t>
  </si>
  <si>
    <t>Основное мероприятие "Реализация мероприятий гражданско-патриотического и историко-краеведческого характера"</t>
  </si>
  <si>
    <t>06 0 01</t>
  </si>
  <si>
    <t>06 0 02</t>
  </si>
  <si>
    <t>Налоги на прибыль, доходы</t>
  </si>
  <si>
    <t>ДОХОДЫ</t>
  </si>
  <si>
    <t>Основное мероприятие "Совершенствование  системы уличного наружного освещения"</t>
  </si>
  <si>
    <t xml:space="preserve">05 0 03 </t>
  </si>
  <si>
    <t>Вед</t>
  </si>
  <si>
    <t>Всего</t>
  </si>
  <si>
    <t>Национальная экономика</t>
  </si>
  <si>
    <t>Субсидия на выполнение муниципального задания муниципальному бюджетному учреждению города Суздаля "Благоустройство" (Предоставление субсидий бюджетным, автономным учреждениям и иным некоммерческим организациям)</t>
  </si>
  <si>
    <t>Основное мероприятие "Обеспечение деятельности (оказание услуг) муниципального бюджетного учреждения города Суздаля "Благоустройство"</t>
  </si>
  <si>
    <t>10 1</t>
  </si>
  <si>
    <t>10 1 01</t>
  </si>
  <si>
    <t xml:space="preserve"> </t>
  </si>
  <si>
    <t>Наименование показателя</t>
  </si>
  <si>
    <t>Дотации бюджетам городских поселений на выравнивание бюджетной обеспеченности из бюджета субъекта Российской Федерации</t>
  </si>
  <si>
    <t>Прочие субсидии бюджетам городских поселений (Субсидии бюджетам на софинансирование мероприятий по укреплению материально-технической базы муниципальных учреждений культуры)</t>
  </si>
  <si>
    <t xml:space="preserve"> 2 02 15 002 13 0000 150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</si>
  <si>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</si>
  <si>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Основное мероприятие "Осуществление управления и распоряжения имуществом и земельными участками, находящимися в собственности муниципального образования г.Суздаль, и иных полномочий в области имущественных и земельных отношений"</t>
  </si>
  <si>
    <t>02 0 01 40290</t>
  </si>
  <si>
    <t xml:space="preserve">                                                                                                                                                                                 к решению Совета</t>
  </si>
  <si>
    <t>2 02 29999 13 7008 150</t>
  </si>
  <si>
    <t>2 02 29999 13 7015 150</t>
  </si>
  <si>
    <t xml:space="preserve"> 2 02 29999 13 7053 150</t>
  </si>
  <si>
    <t>1 17 01050 13 0000 180</t>
  </si>
  <si>
    <t xml:space="preserve"> 1 17 00000 00 0000 000</t>
  </si>
  <si>
    <t>1 17 05050 13 0000 180</t>
  </si>
  <si>
    <t xml:space="preserve">Прочие безвозмездные поступления </t>
  </si>
  <si>
    <t>Благоустройство</t>
  </si>
  <si>
    <t xml:space="preserve">Иные непрограммные расходы </t>
  </si>
  <si>
    <t>99 9</t>
  </si>
  <si>
    <t>99 9 0020180</t>
  </si>
  <si>
    <t>Доходы бюджетов городских поселений от возврата бюджетными учреждениями остатков субсидий прошлых лет</t>
  </si>
  <si>
    <t>Получение кредитов от других бюджетов бюджетной системы Российской Федерации  бюджетами городских поселений в валюте Российской Федерации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</si>
  <si>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</si>
  <si>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                                                                                                                                                            в процентах</t>
  </si>
  <si>
    <t>99 9 00 01190</t>
  </si>
  <si>
    <t>99 9 00 02180</t>
  </si>
  <si>
    <t>Проведение городских культурно-массовых мероприятий (Социальное обеспечение и иные выплаты населению)</t>
  </si>
  <si>
    <t>03 0 07 03590</t>
  </si>
  <si>
    <t>03 0 08 04590</t>
  </si>
  <si>
    <t>03 0 07</t>
  </si>
  <si>
    <t>Расходы на обеспечение деятельности муниципального казенного учреждения "Центр по организации и обеспечению деятельности органов местного самоуправления города Суздаля"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</si>
  <si>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"Развитие партнерских связей с целью поддержания сотрудничества между городами"</t>
  </si>
  <si>
    <t>03 0 02</t>
  </si>
  <si>
    <t>03 0 03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</si>
  <si>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</si>
  <si>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</si>
  <si>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 xml:space="preserve">ВСЕГО: </t>
  </si>
  <si>
    <t/>
  </si>
  <si>
    <t>Общий объем - всего</t>
  </si>
  <si>
    <t xml:space="preserve">           народных депутатов</t>
  </si>
  <si>
    <t xml:space="preserve">           к решению Совета</t>
  </si>
  <si>
    <t>Охрана окружающей среды</t>
  </si>
  <si>
    <t>Другие вопросы в области охраны окружающей среды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</si>
  <si>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</si>
  <si>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14 1</t>
  </si>
  <si>
    <t>99 9 00 00110</t>
  </si>
  <si>
    <t>99 9 00 00190</t>
  </si>
  <si>
    <t>Мероприятия по проведению предпродажной подготовки объектов муниципальной собственности (Закупка товаров, работ и услуг для обеспечения государственных (муниципальных) нужд)</t>
  </si>
  <si>
    <t xml:space="preserve"> 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</si>
  <si>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</si>
  <si>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</si>
  <si>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</si>
  <si>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14 1 01 20800</t>
  </si>
  <si>
    <t>01</t>
  </si>
  <si>
    <t>02</t>
  </si>
  <si>
    <t>03</t>
  </si>
  <si>
    <t>04</t>
  </si>
  <si>
    <t>11</t>
  </si>
  <si>
    <t>13</t>
  </si>
  <si>
    <t>Муниципальная программа "Благоустройство территории муниципального образования город Суздаль"</t>
  </si>
  <si>
    <t>Подпрограмма "Формирование современной городской среды на территории города Суздаля"</t>
  </si>
  <si>
    <t>Мероприятия по благоустройству дворовых территорий (Закупка товаров, работ и услуг для обеспечения государственных (муниципальных) нужд)</t>
  </si>
  <si>
    <t xml:space="preserve">                                                                                                                                                                                                                             народных депутатов</t>
  </si>
  <si>
    <t xml:space="preserve">                                                                                                                                                                                                                          к решению Совета</t>
  </si>
  <si>
    <t xml:space="preserve">                                                                                                                                                                                                                        от                      №</t>
  </si>
  <si>
    <t>Техническое обслуживание газового оборудования, газопроводов и сооружений на них (Закупка товаров, работ и услуг для обеспечения государственных (муниципальных) нужд)</t>
  </si>
  <si>
    <t xml:space="preserve">                   к решению Совета</t>
  </si>
  <si>
    <t xml:space="preserve">                     народных депутатов</t>
  </si>
  <si>
    <t xml:space="preserve">           Приложение 7</t>
  </si>
  <si>
    <t>1 11 05025 13 0000 120</t>
  </si>
  <si>
    <t>Оплата работы матросов-спасателей в месте массового отдыха населения города Суздаля (Закупка товаров, работ и услуг для обеспечения государственных (муниципальных) нужд)</t>
  </si>
  <si>
    <t>12 4 01 20810</t>
  </si>
  <si>
    <t>Иные межбюджетные трансферты по предоставлению социальных выплат на создание объекта индивидуального жилищного строительства многодетным семьям, проживающим на территории муниципального образования город Суздаль</t>
  </si>
  <si>
    <t>12 4</t>
  </si>
  <si>
    <t>Подпрограмма "Обеспечение жильем многодетных семей города Суздаля"</t>
  </si>
  <si>
    <t>12 4 01</t>
  </si>
  <si>
    <t>Основное мероприятие "Обеспечение мер социальной поддержки многодетных семей"</t>
  </si>
  <si>
    <t>500</t>
  </si>
  <si>
    <t>ИСТОЧНИКИ ФИНАНСИРОВАНИЯ ДЕФИЦИТА БЮДЖЕТА ГОРОДА</t>
  </si>
  <si>
    <t xml:space="preserve"> 2 02 25497 00 0000 150</t>
  </si>
  <si>
    <t>Субсидии бюджетам на реализацию мероприятий по обеспечению жильем молодых семей</t>
  </si>
  <si>
    <t xml:space="preserve">Субсидии бюджетам на софинансирование капитальных вложений в объекты муниципальной собственности  </t>
  </si>
  <si>
    <t>Доходы от реализации иного имущества, находящегося в собственности городских поселений  (за исключением имущества муниципальных бюджетных и автономных учреждений, а  также   имущества   муниципальных  унитарных предприятий, в том числе  казенных), в части реализаци основных средств по указанному имуществу</t>
  </si>
  <si>
    <t xml:space="preserve"> 1 13 02995 13 0000 130</t>
  </si>
  <si>
    <t xml:space="preserve"> 2 02 25555 00 0000 150</t>
  </si>
  <si>
    <t>Расходы по размещению информации в средствах массовой информации (Закупка товаров, работ и услуг для обеспечения государственных (муниципальных) нужд)</t>
  </si>
  <si>
    <t>Подпрограмма "Управление муниципальным долгом и  муниципальными финансовыми активами города Суздаля"</t>
  </si>
  <si>
    <t>Предоставление социальных выплат молодым семьям на приобретение (строительство) жилья</t>
  </si>
  <si>
    <t xml:space="preserve">                                                                                                                                                                                                                             к решению Совета</t>
  </si>
  <si>
    <t xml:space="preserve">02 0 01 20020 </t>
  </si>
  <si>
    <t xml:space="preserve">02 0 01 20040 </t>
  </si>
  <si>
    <t xml:space="preserve">Муниципальная программа по приведению в нормативное состояние улично-дорожной сети и объектов благоустройства в городе Суздале </t>
  </si>
  <si>
    <t>Обеспечение проведения выборов и референдумов</t>
  </si>
  <si>
    <t>Проведение санитарно-эпидемиологической экспертизы, исследования и иных оценок проб воды, обследование и очистка дна реки Каменка в месте массового отдыха населения города Суздаля (Закупка товаров, работ и услуг для обеспечения государственных (муниципальных) нужд)</t>
  </si>
  <si>
    <t xml:space="preserve">Распределение бюджетных ассигнований на реализацию проектов, направленных на достижение результатов реализации региональных проектов, федеральных проектов, в соответствии с Указом Президента Российской Федерации от 07.05.2018 № 204 "О национальных целях и стратегических задачах развития Российской Федерации на период до 2024 года" на 2020 год и на плановый период 2021 и 2022 годов                                                                                                                                                                                                                  </t>
  </si>
  <si>
    <t>Распределение бюджетных ассигнований на поддержку семей</t>
  </si>
  <si>
    <t>Повышение оплаты труда работников культуры в соответствии с указами Президента Российской Федерации от 7 мая 2012 года № 597, от 1 июня 2012 года №761 (Предоставление субсидий бюджетным, автономным учреждениям и иным некоммерческим организациям)</t>
  </si>
  <si>
    <t xml:space="preserve">09 0 F3 </t>
  </si>
  <si>
    <t xml:space="preserve">09 0 F3 67483 </t>
  </si>
  <si>
    <t>в том числе за счет средств государственной корпорации - Фонда содействия реформированию жилищно-коммунального хозяйства</t>
  </si>
  <si>
    <t xml:space="preserve">09 0 F3 67484 </t>
  </si>
  <si>
    <t xml:space="preserve">10 1 02 20160 </t>
  </si>
  <si>
    <t>Строительство автомобильной городской дороги с освещением на территории жилого квартала в районе бульвар Всполье (ул. Восточная)</t>
  </si>
  <si>
    <t xml:space="preserve">02 0 01 40290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</si>
  <si>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</si>
  <si>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Подпрограмма "Социальное жилье"</t>
  </si>
  <si>
    <t>Основное мероприятие "Оказание мер социальной поддержки по улучшению жилищных условий молодых семей"</t>
  </si>
  <si>
    <t xml:space="preserve">                                                                                                                                                                                 народных депутатов</t>
  </si>
  <si>
    <t xml:space="preserve">                                  к решению Совета</t>
  </si>
  <si>
    <t>Муниципальная программа "Развитие туризма в городе Суздале"</t>
  </si>
  <si>
    <t xml:space="preserve">Муниципальная программа "Развитие туризма в городе Суздале" 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</si>
  <si>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</si>
  <si>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</si>
  <si>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</si>
  <si>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</si>
  <si>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</si>
  <si>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</si>
  <si>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1 16 10082 13 0000 140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</si>
  <si>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</si>
  <si>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 xml:space="preserve">Территориальная избирательная комиссия Суздальского района </t>
  </si>
  <si>
    <t>808</t>
  </si>
  <si>
    <t>Подпрограмма "Защита населения и территорий от чрезвычайных ситуаций, обеспечение пожарной безопасности и безопасности людей на водных объектах"</t>
  </si>
  <si>
    <t>Основное мероприятие "Создание условий для развития событийного туризма"</t>
  </si>
  <si>
    <t>Разработка проектно-сметной документации и проведение государственной экспертизы по реконструкции канализационных очистных сооружений (Закупка товаров, работ и услуг для обеспечения государственных (муниципальных) нужд)</t>
  </si>
  <si>
    <t>Ремонт междомовых участков сетей (Закупка товаров, работ и услуг для обеспечения государственных (муниципальных) нужд)</t>
  </si>
  <si>
    <t>0,0</t>
  </si>
  <si>
    <t>Расходы на обеспечение  функций представительного органа муниципального образования город Суздаль (Закупка товаров, работ и услуг для обеспечения государственных (муниципальных) нужд)</t>
  </si>
  <si>
    <t>Расходы на обеспечение функций Контрольно-счетного органа муниципального образования город Суздаль (Закупка товаров, работ и услуг для обеспечения государственных (муниципальных) нужд)</t>
  </si>
  <si>
    <t xml:space="preserve"> 1 06 00000 00 0000 000</t>
  </si>
  <si>
    <t xml:space="preserve"> 1 11 00000 00 0000 000</t>
  </si>
  <si>
    <t>1 13 00000 00 0000 000</t>
  </si>
  <si>
    <t xml:space="preserve"> 1 14 00000 00 0000 000</t>
  </si>
  <si>
    <t xml:space="preserve"> 1 16 00000 00 0000 000</t>
  </si>
  <si>
    <t>Текущее содержание ливневой канализации  (Закупка товаров, работ и услуг для обеспечения государственных (муниципальных) нужд)</t>
  </si>
  <si>
    <t>99 9 00 10210</t>
  </si>
  <si>
    <t>06</t>
  </si>
  <si>
    <t>подразделам классификации расходов бюджета города на 2020 год</t>
  </si>
  <si>
    <t>Основное мероприятие "Совершенствование системы газоснабжения"</t>
  </si>
  <si>
    <t>Другие вопросы в области национальной экономики</t>
  </si>
  <si>
    <t>Основное мероприятие "Совершенствование улично-дорожной сети"</t>
  </si>
  <si>
    <t>02 0 01 20080</t>
  </si>
  <si>
    <t>Доходы от реализации иного имущества, находящегося в собственности городских поселений  (за исключением имущества муниципальных бюджетных и автономных учреждений, а  также   имущества   муниципальных  унитарных предприятий, в том числе  казенных), в части реализаци материальных запасов по указанному имуществу</t>
  </si>
  <si>
    <t xml:space="preserve"> 1 03 02000 01 0000 110</t>
  </si>
  <si>
    <t>Расходы на проведение дополнительных выборов депутатов Совета народных депутатов города Суздаля (Иные бюджетные ассигнования)</t>
  </si>
  <si>
    <t>Охрана семьи и детства</t>
  </si>
  <si>
    <t>Представительный орган муниципального образования город Суздаль</t>
  </si>
  <si>
    <t>1 05 03000 01 0000 110</t>
  </si>
  <si>
    <t>1 06 01030 13 0000 110</t>
  </si>
  <si>
    <t>07 0 01</t>
  </si>
  <si>
    <t>07 0 01 10070</t>
  </si>
  <si>
    <t xml:space="preserve">Основное мероприятие "Обеспечение деятельности (оказание услуг)  муниципального бюджетного учреждения "Центр развития физической культуры, спорта и туризма" </t>
  </si>
  <si>
    <t>Администрация города Суздаля Владимирской области</t>
  </si>
  <si>
    <t>Код главы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</si>
  <si>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</si>
  <si>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</si>
  <si>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Расходы на обеспечение деятельности структурного подразделения "Служба-06" ГО и ЧС администрации города (Закупка товаров, работ и услуг для обеспечения государственных (муниципальных) нужд)</t>
  </si>
  <si>
    <t>Прочие субсидии</t>
  </si>
  <si>
    <t>Субсидии бюджетам бюджетной системы  Российской Федерации (межбюджетные субсидии)</t>
  </si>
  <si>
    <t>Прочие субсидии бюджетам городских поселений (Субсидии на софинансирование мероприятий по обеспечению территорий документацией для осуществления градостроительной деятельности)</t>
  </si>
  <si>
    <t>Объем бюджетных ассигнований на исполнение</t>
  </si>
  <si>
    <t xml:space="preserve">                  народных депутатов</t>
  </si>
  <si>
    <t xml:space="preserve">Ведомственная структура расходов бюджета города </t>
  </si>
  <si>
    <t xml:space="preserve"> 2 00 00000 00 0000 000</t>
  </si>
  <si>
    <t>Проведение работ по разработке технических паспортов и проектов организации дорожного движения на муниципальных дорогах общего пользования (Закупка товаров, работ и услуг для обеспечения государственных (муниципальных) нужд)</t>
  </si>
  <si>
    <t>300</t>
  </si>
  <si>
    <t>829,9</t>
  </si>
  <si>
    <t>248,6</t>
  </si>
  <si>
    <t>12,0</t>
  </si>
  <si>
    <t>5,1</t>
  </si>
  <si>
    <t>5,0</t>
  </si>
  <si>
    <t>544,4</t>
  </si>
  <si>
    <t>164,4</t>
  </si>
  <si>
    <t>5,2</t>
  </si>
  <si>
    <t>28,0</t>
  </si>
  <si>
    <t>40,1</t>
  </si>
  <si>
    <t>7057,3</t>
  </si>
  <si>
    <t>2101,2</t>
  </si>
  <si>
    <t>380,0</t>
  </si>
  <si>
    <t>3700,0</t>
  </si>
  <si>
    <t>840,0</t>
  </si>
  <si>
    <t>761,5</t>
  </si>
  <si>
    <t>16,0</t>
  </si>
  <si>
    <t>520,0</t>
  </si>
  <si>
    <t>2210,0</t>
  </si>
  <si>
    <t>1483,3</t>
  </si>
  <si>
    <t>440,8</t>
  </si>
  <si>
    <t>97,6</t>
  </si>
  <si>
    <t>4,2</t>
  </si>
  <si>
    <t>608,0</t>
  </si>
  <si>
    <t>75,0</t>
  </si>
  <si>
    <t>175,0</t>
  </si>
  <si>
    <t>1340,3</t>
  </si>
  <si>
    <t>396,7</t>
  </si>
  <si>
    <t>734,0</t>
  </si>
  <si>
    <t>40,0</t>
  </si>
  <si>
    <t>1450,0</t>
  </si>
  <si>
    <t>15,0</t>
  </si>
  <si>
    <t>930,0</t>
  </si>
  <si>
    <t>215,0</t>
  </si>
  <si>
    <t>1190,0</t>
  </si>
  <si>
    <t>Содерж.ОМС</t>
  </si>
  <si>
    <t>Подпрограмма "Обеспечение территорий документацией для осуществления градостроительной деятельности"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</si>
  <si>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</si>
  <si>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1 03 02250 01 0000 110</t>
  </si>
  <si>
    <t>9</t>
  </si>
  <si>
    <t>8</t>
  </si>
  <si>
    <t>14</t>
  </si>
  <si>
    <t>Финансовый отдел администрации города Суздаля</t>
  </si>
  <si>
    <t>13 3 02</t>
  </si>
  <si>
    <t>04 0 02 03190</t>
  </si>
  <si>
    <t>04 0 02 01190</t>
  </si>
  <si>
    <t>04 0 02</t>
  </si>
  <si>
    <t>Доходы от продажи материальных и нематериальных активов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</si>
  <si>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</si>
  <si>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</si>
  <si>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</si>
  <si>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96 9 00 00190</t>
  </si>
  <si>
    <t>05 0 02 40250</t>
  </si>
  <si>
    <t xml:space="preserve">02 0 02 40260 </t>
  </si>
  <si>
    <t xml:space="preserve"> 1 05 00000 00 0000 000</t>
  </si>
  <si>
    <t>Основное мероприятие "Совершенствование объектов благоустройства"</t>
  </si>
  <si>
    <t>04 0 01 20250</t>
  </si>
  <si>
    <t>Резервный фонд города для предупреждения и ликвидации чрезвычайных ситуаций (Иные бюджетные ассигнования)</t>
  </si>
  <si>
    <t>Мероприятия по инвентаризации объектов недвижимости (Закупка товаров, работ и услуг для обеспечения государственных (муниципальных) нужд)</t>
  </si>
  <si>
    <t>Налоги на имущество</t>
  </si>
  <si>
    <t>08 0 01 20400</t>
  </si>
  <si>
    <t>95 9 00 00190</t>
  </si>
  <si>
    <t>Непрограммные расходы иных муниципальных органов власти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</si>
  <si>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</si>
  <si>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</si>
  <si>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Прочие доходы от компенсации затрат бюджетов городских поселений</t>
  </si>
  <si>
    <t>05 0 04 20820</t>
  </si>
  <si>
    <t xml:space="preserve">Распределение бюджетных ассигнований                                                                                                                                                                                                                   по целевым статьям (муниципальным программам города Суздаля                                                                                                                                                                            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группам видов расходов, разделам, подразделам                                                                                                                                                                                     классификации расходов бюджета города на 2020 год                                                                                                                                                                                                </t>
  </si>
  <si>
    <t>города Суздаля на 2020 год и на плановый период 2021 и 2022 годов</t>
  </si>
  <si>
    <t>города Суздаля на 2020 год</t>
  </si>
  <si>
    <t>города Суздаля на 2021 и 2022 годы</t>
  </si>
  <si>
    <t>на 2020 год</t>
  </si>
  <si>
    <t>на плановый период 2021 и 2022 годов</t>
  </si>
  <si>
    <t>МИФНС</t>
  </si>
  <si>
    <t>МКУ имущ.</t>
  </si>
  <si>
    <t>адм.</t>
  </si>
  <si>
    <t>Строительство автомобильной городской дороги с освещением на территории жилого квартала в районе бульвар Всполье (ул. Восточная) (Капитальные вложения в объекты государственной (муниципальной) собственности)</t>
  </si>
  <si>
    <t>Мероприятия в сфере землеустройства и инвентаризации (Закупка товаров, работ и услуг для обеспечения государственных (муниципальных) нужд)</t>
  </si>
  <si>
    <t>04 0 02 20240</t>
  </si>
  <si>
    <t xml:space="preserve">05 0 02 </t>
  </si>
  <si>
    <t>14 1 F2 55550</t>
  </si>
  <si>
    <t xml:space="preserve">10 1 01 20140 </t>
  </si>
  <si>
    <t>Прочие неналоговые доходы</t>
  </si>
  <si>
    <t>%</t>
  </si>
  <si>
    <t>12 2</t>
  </si>
  <si>
    <t>12 2 01</t>
  </si>
  <si>
    <t xml:space="preserve">                                                                                                                                   народных депутатов</t>
  </si>
  <si>
    <t xml:space="preserve">                                                                                                                                                           от             №     </t>
  </si>
  <si>
    <t xml:space="preserve">                                                                                                                                   от                     № </t>
  </si>
  <si>
    <t xml:space="preserve">                                                                                                                                                                                                                        от                    №   </t>
  </si>
  <si>
    <t>Предоставление молодым семьям - участникам подпрограммы дополнительной социальной выплаты при рождении (усыновлении) 1 ребенка</t>
  </si>
  <si>
    <t xml:space="preserve">от    №  </t>
  </si>
  <si>
    <t>Национальная безопасность и правоохранительная деятельность</t>
  </si>
  <si>
    <t>Расходы на предоставление статистической информации (Закупка товаров, работ и услуг для обеспечения государственных (муниципальных) нужд)</t>
  </si>
  <si>
    <t>Изменение прочих остатков денежных средств бюджета</t>
  </si>
  <si>
    <t>ИТОГО</t>
  </si>
  <si>
    <t>01 4 02 20260</t>
  </si>
  <si>
    <t>Основное мероприятие "Организация и осуществление мероприятий по территориальной обороне и гражданской обороне, защите населения и территорий от чрезвычайных и аварийных ситуаций"</t>
  </si>
  <si>
    <t xml:space="preserve">13 3 01 </t>
  </si>
  <si>
    <t xml:space="preserve">13 3 01 02590 </t>
  </si>
  <si>
    <t xml:space="preserve">13 3 02 </t>
  </si>
  <si>
    <t>Процентные платежи по муниципальному долгу города Суздаля (Обслуживание государственного (муниципального) долга)</t>
  </si>
  <si>
    <t>03 0 02 20170</t>
  </si>
  <si>
    <t xml:space="preserve"> 2 02 29999 13 7015 150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</si>
  <si>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 </t>
  </si>
  <si>
    <t>Дефицит</t>
  </si>
  <si>
    <t xml:space="preserve">                                                                                                                                                                                                                 Приложение 4</t>
  </si>
  <si>
    <t>2404,9</t>
  </si>
  <si>
    <t>525</t>
  </si>
  <si>
    <t>1520,0</t>
  </si>
  <si>
    <t>2158,0</t>
  </si>
  <si>
    <t>645,8</t>
  </si>
  <si>
    <t>31,1</t>
  </si>
  <si>
    <t>39,8</t>
  </si>
  <si>
    <t>1,0</t>
  </si>
  <si>
    <t>2002,0</t>
  </si>
  <si>
    <t>170,0</t>
  </si>
  <si>
    <t>Мероприятия по развитию туристского имиджа города Суздаля  (Иные бюджетные ассигнования)</t>
  </si>
  <si>
    <t>Субсидия на выполнение муниципального задания муниципальному бюджетному учреждению культуры "Центр народного творчества города Суздаля" (Предоставление субсидий бюджетным, автономным учреждениям и иным некоммерческим организациям)</t>
  </si>
  <si>
    <t>09 0 F3 67483</t>
  </si>
  <si>
    <t>09 0 F3 67484</t>
  </si>
  <si>
    <t>09 0 F3 6748S</t>
  </si>
  <si>
    <t>Реконструкция очистных сооружений</t>
  </si>
  <si>
    <t xml:space="preserve">Реконструкция системы уличного наружного освещения ул. Ленина </t>
  </si>
  <si>
    <t xml:space="preserve">Реконструкция нижней плотины реки Каменка </t>
  </si>
  <si>
    <t xml:space="preserve">                  от                  №    </t>
  </si>
  <si>
    <t xml:space="preserve">                                  от                     №   </t>
  </si>
  <si>
    <t xml:space="preserve">                                                                                                                                                                                                                           от                    №  </t>
  </si>
  <si>
    <t xml:space="preserve">                                         от                    № </t>
  </si>
  <si>
    <t xml:space="preserve">                  от                   №  </t>
  </si>
  <si>
    <t xml:space="preserve">                                                                                                                                                                                                                                     народных депутатов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</si>
  <si>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к решению Совета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</si>
  <si>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</si>
  <si>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от                    №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</si>
  <si>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Приложение 11</t>
  </si>
  <si>
    <t xml:space="preserve">           от                     № </t>
  </si>
  <si>
    <t>Расходы на обеспечение деятельности структурного подразделения "Служба-06" ГО и ЧС администрации города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</si>
  <si>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19,0</t>
  </si>
  <si>
    <t>71,2</t>
  </si>
  <si>
    <t xml:space="preserve">09 0 F3 6748S </t>
  </si>
  <si>
    <t xml:space="preserve"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 </t>
  </si>
  <si>
    <t>Модернизация автоматизированной системы управления наружным освещением г. Суздаля (Закупка товаров, работ и услуг для обеспечения государственных (муниципальных) нужд)</t>
  </si>
  <si>
    <t>05 0 03 21170</t>
  </si>
  <si>
    <t>10 1 02</t>
  </si>
  <si>
    <t>150,0</t>
  </si>
  <si>
    <t>Основное мероприятие "Приведение в нормативное состояние улично-дорожной сети в городе Суздале"</t>
  </si>
  <si>
    <t>02 0 01</t>
  </si>
  <si>
    <t xml:space="preserve"> 2 02 20299 13 0000 150</t>
  </si>
  <si>
    <t>1 06 04012 02 0000 110</t>
  </si>
  <si>
    <t>11,6</t>
  </si>
  <si>
    <t>38,4</t>
  </si>
  <si>
    <t>41,0</t>
  </si>
  <si>
    <t>67,0</t>
  </si>
  <si>
    <t xml:space="preserve">                                                                                                                                                                             тыс.рублей</t>
  </si>
  <si>
    <t>1 00 00000 00 0000 000</t>
  </si>
  <si>
    <t xml:space="preserve"> 1 01 00000 00 0000 000</t>
  </si>
  <si>
    <t xml:space="preserve"> 1 03 00000 00 0000 000</t>
  </si>
  <si>
    <t>3 года</t>
  </si>
  <si>
    <t>Основное мероприятие "Контроль за объемом расходов, направляемых на обслуживание муниципального долга, обеспечение своевременных расчетов по обслуживанию муниципального долга города"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</si>
  <si>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</si>
  <si>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"Поддержка учреждений культуры"</t>
  </si>
  <si>
    <t>Строительный контроль за ремонтом дорог (Закупка товаров, работ и услуг для обеспечения государственных (муниципальных) нужд)</t>
  </si>
  <si>
    <t>Разработка проектной документации на капительный ремонт моста через реку Каменка по ул. Слободская  (Закупка товаров, работ и услуг для обеспечения государственных (муниципальных) нужд)</t>
  </si>
  <si>
    <t xml:space="preserve">02 0 01 20880 </t>
  </si>
  <si>
    <t>Категорирование мостов в городе Суздаль (Закупка товаров, работ и услуг для обеспечения государственных (муниципальных) нужд)</t>
  </si>
  <si>
    <t>Реконструкция очистных сооружений (Капитальные вложения в объекты государственной (муниципальной) собственности)</t>
  </si>
  <si>
    <t>Капитальный ремонт уличного освещения ул. Пожарского (Закупка товаров, работ и услуг для обеспечения государственных (муниципальных) нужд)</t>
  </si>
  <si>
    <t>03 0 09 70390</t>
  </si>
  <si>
    <t>14 1 F2</t>
  </si>
  <si>
    <t>Основное мероприятие "Федеральный проект "Формирование комфортной городской среды" национального проекта "Жилье и городская среда"</t>
  </si>
  <si>
    <t>12 1</t>
  </si>
  <si>
    <t>1 11 05013 13 0000 120</t>
  </si>
  <si>
    <t>01 02 00 00 13 0000 710</t>
  </si>
  <si>
    <t>01 02 00 00 13 0000 810</t>
  </si>
  <si>
    <t>Транспортный налог с физических лиц</t>
  </si>
  <si>
    <t xml:space="preserve"> 1 17 05050 13 0000 180</t>
  </si>
  <si>
    <t>Ассигнования на исполнение муниципальных гарантий теплоснабжающей организации (Иные бюджетные ассигнования)</t>
  </si>
  <si>
    <t>Муниципальная программа "Обеспечение безопасности населения и территорий в городе Суздале"</t>
  </si>
  <si>
    <t xml:space="preserve"> 1 03 02230 01 0000 110</t>
  </si>
  <si>
    <t>Муниципальная адресная программа «Ремонт жилья ветеранов Великой Отечественной войны муниципального образования город Суздаль»</t>
  </si>
  <si>
    <t>Расходы на обеспечение деятельности муниципального казенного учреждения "Центр по организации и обеспечению деятельности органов местного самоуправления города Суздаля" (Иные бюджетные ассигнования)</t>
  </si>
  <si>
    <t>Земельный налог с физических лиц, обладающих земельным участком, расположенным в границах городских поселений</t>
  </si>
  <si>
    <t>Муниципальная программа "Обеспечение доступным и комфортным жильем населения муниципального образования город Суздаль"</t>
  </si>
  <si>
    <t>Муниципальная программа "Молодежь города Суздаля"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</si>
  <si>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</si>
  <si>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Разработка регламентов (альбомов) (Закупка товаров, работ и услуг для обеспечения государственных (муниципальных) нужд)</t>
  </si>
  <si>
    <t>02 0 04</t>
  </si>
  <si>
    <t xml:space="preserve">02 0 04 20210 </t>
  </si>
  <si>
    <t>Дорожное хозяйство (дорожные фонды)</t>
  </si>
  <si>
    <t>4</t>
  </si>
  <si>
    <t>200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</si>
  <si>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</si>
  <si>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03 0 04 20370</t>
  </si>
  <si>
    <t>99 9 0020190</t>
  </si>
  <si>
    <t xml:space="preserve">03 0 01 </t>
  </si>
  <si>
    <t>01 05 02 01 13 0000 610</t>
  </si>
  <si>
    <t xml:space="preserve">Перечень </t>
  </si>
  <si>
    <t>Разработка смет (Закупка товаров, работ и услуг для обеспечения государственных (муниципальных) нужд)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</si>
  <si>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</si>
  <si>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</si>
  <si>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Основное мероприятие "Совершенствование системы водоснабжения, водоотведения"</t>
  </si>
  <si>
    <t>Основное мероприятие "Федеральный проект "Дорожная сеть" национального проекта "Безопасные и качественные автомобильные дороги"</t>
  </si>
  <si>
    <t>226,0</t>
  </si>
  <si>
    <t>Проведение городских культурно-массовых мероприятий (Закупка товаров, работ и услуг для обеспечения государственных (муниципальных) нужд)</t>
  </si>
  <si>
    <t>99 9 00 70150</t>
  </si>
  <si>
    <t>95 9 00 00110</t>
  </si>
  <si>
    <t>Код бюджетной классификации Российской Федерации</t>
  </si>
  <si>
    <t>800</t>
  </si>
  <si>
    <t>Цел.пр-мы</t>
  </si>
  <si>
    <t>99 9 00 S0150</t>
  </si>
  <si>
    <t xml:space="preserve">Безвозмездные поступления от других бюджетов бюджетной системы Российской Федерации </t>
  </si>
  <si>
    <t>Нормативы отчислений</t>
  </si>
  <si>
    <t>134,7</t>
  </si>
  <si>
    <t>323,0</t>
  </si>
  <si>
    <t>Акцизы по подакцизным товарам (продукции), производимым на территории Российской Федерации</t>
  </si>
  <si>
    <t>План 2020 год</t>
  </si>
  <si>
    <t>План 2021 год</t>
  </si>
  <si>
    <t>План 2022 год</t>
  </si>
  <si>
    <t>ВСЕГО</t>
  </si>
  <si>
    <t>Субсидии бюджетам городских поселений на реализацию мероприятий по обеспечению жильем молодых семей</t>
  </si>
  <si>
    <t>12301L4970</t>
  </si>
  <si>
    <t>12 3 01 L4970</t>
  </si>
  <si>
    <t xml:space="preserve">12 2 01 </t>
  </si>
  <si>
    <t>12 3</t>
  </si>
  <si>
    <t>12 3 01</t>
  </si>
  <si>
    <t xml:space="preserve">                                                                                                                                   к решению Совета</t>
  </si>
  <si>
    <t>01 4 02</t>
  </si>
  <si>
    <t>Наименование главного администратора доходов бюджета города</t>
  </si>
  <si>
    <t>Предоставление услуги Wi-Fi доступа в интернет в общественных местах культурно-туристической значимости (Закупка товаров, работ и услуг для обеспечения государственных (муниципальных) нужд)</t>
  </si>
  <si>
    <t>Земельный налог с организаций, обладающих земельным участком, расположенным в границах городских поселений</t>
  </si>
  <si>
    <t>Физическая культура и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</si>
  <si>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</si>
  <si>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</si>
  <si>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02 0 01 </t>
  </si>
  <si>
    <t xml:space="preserve">03 0 02 </t>
  </si>
  <si>
    <t>Образование</t>
  </si>
  <si>
    <t>01 03 01 00 13 0000 810</t>
  </si>
  <si>
    <t>01 05 02 01 13 0000 510</t>
  </si>
  <si>
    <t xml:space="preserve">Основное мероприятие "Исполнение муниципальных гарантий" </t>
  </si>
  <si>
    <t xml:space="preserve">05 0 04 </t>
  </si>
  <si>
    <t xml:space="preserve">                                                                                                                                                           Приложение 1</t>
  </si>
  <si>
    <t xml:space="preserve">                  Приложение 6</t>
  </si>
  <si>
    <t>Совет народных депутатов города Суздаля Суздальского района</t>
  </si>
  <si>
    <t xml:space="preserve">Муниципальная программа города Суздаля "Управление муниципальными финансами и муниципальным долгом города Суздаля" </t>
  </si>
  <si>
    <t>01 4</t>
  </si>
  <si>
    <t>12</t>
  </si>
  <si>
    <t xml:space="preserve"> 2 02 20077 00 0000 150</t>
  </si>
  <si>
    <t xml:space="preserve"> 2 02 20077 13 0000 150</t>
  </si>
  <si>
    <t>Реконструкция нижней плотины реки Каменка (Капитальные вложения в объекты государственной (муниципальной) собственности)</t>
  </si>
  <si>
    <t>Предоставление молодым семьям - участникам подпрограммы дополнительной социальной выплаты при рождении (усыновлении) 1 ребенка (Социальное обеспечение и иные выплаты населению)</t>
  </si>
  <si>
    <t xml:space="preserve">                                                                                                                                   Приложение 3</t>
  </si>
  <si>
    <t>05 0 02 20570</t>
  </si>
  <si>
    <t>Основное мероприятие "Реконструкция и благоустройство Городского парка им. 950-летия города Суздаля и Городского сада"</t>
  </si>
  <si>
    <t>05 0 02 21000</t>
  </si>
  <si>
    <t>Культура, кинематография</t>
  </si>
  <si>
    <t>Прочие субсидии бюджетам городских поселений (Субсидии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№761)</t>
  </si>
  <si>
    <t>03 0 09</t>
  </si>
  <si>
    <t>2 02 29999 13 0000 150</t>
  </si>
  <si>
    <t>2 08 05000 13 0000 150</t>
  </si>
  <si>
    <t>2 02 49999 13 0000 150</t>
  </si>
  <si>
    <t>Основное мероприятие "Обеспечение деятельности (оказание услуг) муниципального бюджетного учреждения культуры "Центр культуры и досуга города Суздаля"</t>
  </si>
  <si>
    <t>Основное мероприятие "Разработка (корректировка) документов территориального планирования, правил землепользования и застройки, документации по планировке территорий"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</si>
  <si>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</si>
  <si>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 2 02 45393 13 0000 150</t>
  </si>
  <si>
    <t>Основное мероприятие "Обеспечение деятельности (оказание услуг) муниципального бюджетного учреждения культуры "Центр народного творчества города Суздаля"</t>
  </si>
  <si>
    <t>Налоговые и неналоговые доходы</t>
  </si>
  <si>
    <t>Социальная политика</t>
  </si>
  <si>
    <t>Мероприятия по обеспечению территорий документацией для осуществления градостроительной деятельности (Закупка товаров, работ и услуг для обеспечения государственных (муниципальных) нужд)</t>
  </si>
  <si>
    <t>Расходы на выплаты по оплате труда работников Контрольно-счетного органа муниципального образования город Суздаль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</si>
  <si>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2 02 29999 13 7008 150</t>
  </si>
  <si>
    <t>Основное мероприятие "Осуществление муниципальной регистрации прав на объекты недвижимости"</t>
  </si>
  <si>
    <t>04 0 01</t>
  </si>
  <si>
    <t>04 0 02 20230</t>
  </si>
  <si>
    <t xml:space="preserve">02 0 01 S2460 </t>
  </si>
  <si>
    <t xml:space="preserve"> 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</si>
  <si>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1 11 07015 13 0000 120</t>
  </si>
  <si>
    <t>1 14 01050 13 0000 410</t>
  </si>
  <si>
    <t>1 14 02053 13 0000 410</t>
  </si>
  <si>
    <t>1 14 02053 13 0000 440</t>
  </si>
  <si>
    <t>1 14 06025 13 0000 430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</si>
  <si>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</si>
  <si>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</si>
  <si>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Расходы на обеспечение деятельности (оказание услуг) муниципального казенного учреждения "Управление муниципальным имуществом и земельными ресурсами города Суздаля" (Закупка товаров, работ и услуг для обеспечения государственных (муниципальных) нужд)</t>
  </si>
  <si>
    <t>Основное мероприятие "Организация и осуществление мероприятий по безопасности на водных объектах. Проведение профилактических мероприятий по безопасности на водных объектах."</t>
  </si>
  <si>
    <t>Расходы на обеспечение деятельности (оказание услуг) муниципального казенного учреждения "Управление муниципальным имуществом и земельными ресурсами города Суздаля"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</si>
  <si>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Другие вопросы в области национальной безопасности и правоохранительной деятельности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</si>
  <si>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</si>
  <si>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</si>
  <si>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Прочие безвозмездные поступления в бюджеты городских поселений</t>
  </si>
  <si>
    <t>Содержание объектов муниципальной собственности (Закупка товаров, работ и услуг для обеспечения государственных (муниципальных) нужд)</t>
  </si>
  <si>
    <t>12 1 01 S0080</t>
  </si>
  <si>
    <t xml:space="preserve">Физическая культура </t>
  </si>
  <si>
    <t>Основное мероприятие "Улучшение жилищных условий граждан, признанных нуждающимися в жилых помещениях"</t>
  </si>
  <si>
    <t>1 15 02050 13 0000 140</t>
  </si>
  <si>
    <t>Получение кредитов от кредитных организаций бюджетами городских поселений в валюте Российской Федерации</t>
  </si>
  <si>
    <t>Код бюджетной классификации     Российской Федерации</t>
  </si>
  <si>
    <t>Перечень</t>
  </si>
  <si>
    <t>План на 2013 год</t>
  </si>
  <si>
    <t>Наименование публичного нормативного обязательства</t>
  </si>
  <si>
    <t xml:space="preserve">ИСТОЧНИКИ ВНУТРЕННЕГО ФИНАНСИРОВАНИЯ ДЕФИЦИТА БЮДЖЕТА ГОРОДА </t>
  </si>
  <si>
    <t xml:space="preserve"> 2 02 29999 13 7039 150</t>
  </si>
  <si>
    <t xml:space="preserve">Субсидии бюджетам городских поселений на софинансирование капитальных вложений в объекты муниципальной собственности  </t>
  </si>
  <si>
    <t>Расходы на обеспечение  функций исполнительно-распорядительного органа муниципального образования город Суздаль (Иные бюджетные ассигнования)</t>
  </si>
  <si>
    <t xml:space="preserve">                         Приложение 8</t>
  </si>
  <si>
    <t xml:space="preserve">Распределение бюджетных ассигнований на бюджетные инвестиции </t>
  </si>
  <si>
    <t xml:space="preserve">Приобретение жилья 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</si>
  <si>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</si>
  <si>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Муниципальная адресная программа «Переселение граждан из аварийного жилищного фонда»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</si>
  <si>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</si>
  <si>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 xml:space="preserve">Переселение граждан из аварийного жилищного фонда </t>
  </si>
  <si>
    <t>Федеральный проект "Обеспечение устойчивого сокращения непригодного для проживания жилищного фонда" (F3)</t>
  </si>
  <si>
    <t>Переселение граждан из аварийного жилищного фонда</t>
  </si>
  <si>
    <t xml:space="preserve">кредиты, привлеченные от кредитных организаций </t>
  </si>
  <si>
    <t xml:space="preserve">кредиты, привлеченные от других 
бюджетов бюджетной системы Российской Федерации  
</t>
  </si>
  <si>
    <t xml:space="preserve">Разница между привлеченными и погашенными городом в валюте Российской Федерации кредитами кредитных организаций </t>
  </si>
  <si>
    <t xml:space="preserve">Разница между привлеченными и погашенными городом в валюте Российской Федерации бюджетными кредитами, предоставленными бюджету города другими бюджетами бюджетной системы Российской Федерации </t>
  </si>
  <si>
    <t>Прочие субсидии бюджетам городских поселений (Субсидии на обеспечение равной доступности услуг транспорта общего пользования для отдельных категорий граждан в муниципальном сообщении)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</si>
  <si>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</si>
  <si>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от   №   </t>
  </si>
  <si>
    <t>Разработка проектно-сметной документации на строительство сетей газонабжения, водоснабжения для индивидуального жилищного строительства (Закупка товаров, работ и услуг для обеспечения государственных (муниципальных) нужд)</t>
  </si>
  <si>
    <t>05 0 05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</si>
  <si>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</si>
  <si>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1 03 02240 01 0000 110</t>
  </si>
  <si>
    <t>Основное мероприятие "Реализация мероприятий по развитию творческого, интеллектуального и научного потенциала молодежи"</t>
  </si>
  <si>
    <t>Субсидия на выполнение муниципального задания муниципальному бюджетному учреждению "Центр развития физической культуры, спорта и туризма"  (Предоставление субсидий бюджетным, автономным учреждениям и иным некоммерческим организациям)</t>
  </si>
  <si>
    <t xml:space="preserve">                  к решению Совета</t>
  </si>
  <si>
    <t>Прочие доходы от компенсации затрат бюджетов городских  поселений</t>
  </si>
  <si>
    <t>Прочие неналоговые доходы бюджетов городских поселений</t>
  </si>
  <si>
    <t>05 0 02 21130</t>
  </si>
  <si>
    <t>Содержание и ремонт автомобильных дорог (Закупка товаров, работ и услуг для обеспечения государственных (муниципальных) нужд)</t>
  </si>
  <si>
    <t xml:space="preserve">Молодежная политика </t>
  </si>
  <si>
    <t xml:space="preserve">           получение</t>
  </si>
  <si>
    <t>Штрафы, санкции, возмещение ущерба</t>
  </si>
  <si>
    <t>99 9 00 21060</t>
  </si>
  <si>
    <t xml:space="preserve">в том числе за счет межбюджетного трансферта из областного бюджета </t>
  </si>
  <si>
    <t xml:space="preserve">                                                                                                                                                                                                                     от                    №  </t>
  </si>
  <si>
    <t>Доходы от оказания платных услуг и компенсации затрат государства</t>
  </si>
  <si>
    <t>Доходов бюджета города</t>
  </si>
  <si>
    <t>Основное мероприятие "Совершенствование организации дорожного движения транспортных средств и пешеходов на территории города"</t>
  </si>
  <si>
    <t>Контрольно-счетный орган муниципального образования город Суздаль</t>
  </si>
  <si>
    <t>1 06 06033 13 0000 110</t>
  </si>
  <si>
    <t>1 06 06043 13 0000 110</t>
  </si>
  <si>
    <t xml:space="preserve">                                                                                                                                                                                                                                   от                        №</t>
  </si>
  <si>
    <t>Бюджетные ассигнования                                                                                                                                                                                                                   на предоставление межбюджетных трансфертов бюджетам муниципальных образований                                              на 2020 год и на плановый период 2021 и 2022 годов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</si>
  <si>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12</t>
  </si>
  <si>
    <t xml:space="preserve">                                                                                                                                                                                                               Приложение 13</t>
  </si>
  <si>
    <t xml:space="preserve">           Приложение 14</t>
  </si>
  <si>
    <t>Транспорт</t>
  </si>
  <si>
    <t>Культура</t>
  </si>
  <si>
    <t xml:space="preserve">Основное мероприятие "Контроль за объемом расходов, направляемых на обслуживание муниципального долга, обеспечение своевременных расчетов по обслуживанию муниципального долга города"
</t>
  </si>
  <si>
    <t>2020 год</t>
  </si>
  <si>
    <t xml:space="preserve">в том числе за счет субсидии из областного бюджета </t>
  </si>
  <si>
    <t xml:space="preserve">Субсидии  бюджетам  городских поселений  на реализацию программ формирования современной городской среды </t>
  </si>
  <si>
    <t>Проведение мероприятий по формированию системы гражданского и патриотического воспитания, духовно-нравственных ценностей молодежи  (Закупка товаров, работ и услуг для обеспечения государственных (муниципальных) нужд)</t>
  </si>
  <si>
    <t>Уменьшение прочих остатков денежных средств бюджетов городских поселений</t>
  </si>
  <si>
    <t xml:space="preserve">Дотации  бюджетам бюджетной системы Российской Федерации </t>
  </si>
  <si>
    <t>Мероприятия по развитию туристского имиджа города Суздаля (Закупка товаров, работ и услуг для обеспечения государственных (муниципальных) нужд)</t>
  </si>
  <si>
    <t xml:space="preserve">                                         к решению Совета</t>
  </si>
  <si>
    <t>Контрольно-счетная комиссия муниципального образования городское поселение город Суздаль Суздальского района</t>
  </si>
  <si>
    <t>805</t>
  </si>
  <si>
    <t>96 9 00 00110</t>
  </si>
  <si>
    <t xml:space="preserve">02 0 R1 </t>
  </si>
  <si>
    <t xml:space="preserve">Финансовое обеспечение дорожной деятельности в рамках реализации национального проекта "Безопасные и качественные автомобильные дороги" (Закупка товаров, работ и услуг для обеспечения государственных (муниципальных) нужд) </t>
  </si>
  <si>
    <t>13 3 03 20100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</si>
  <si>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</si>
  <si>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</si>
  <si>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</si>
  <si>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</si>
  <si>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2 02 20000 00 0000 150</t>
  </si>
  <si>
    <t xml:space="preserve"> 2 02 20302 13 0000 150</t>
  </si>
  <si>
    <t xml:space="preserve"> 2 02 25497 13 0000 150</t>
  </si>
  <si>
    <t xml:space="preserve"> 2 02 25555 13 0000 150</t>
  </si>
  <si>
    <t xml:space="preserve"> 2 02 29999 00 0000 150</t>
  </si>
  <si>
    <t xml:space="preserve"> 2 02 29999 13 0000 150</t>
  </si>
  <si>
    <t>Коммунальное хозяйство</t>
  </si>
  <si>
    <t>Другие вопросы в области жилищно-коммунального хозяйства</t>
  </si>
  <si>
    <t>Другие вопросы в области культуры, кинематографии</t>
  </si>
  <si>
    <t>ОМС</t>
  </si>
  <si>
    <t>14 1 01</t>
  </si>
  <si>
    <t>99 9 00 60170</t>
  </si>
  <si>
    <t>Субсидии на организацию льготного проезда школьникам, учащимся, студентам ССУЗов и ВУЗов (Иные бюджетные ассигнования)</t>
  </si>
  <si>
    <t xml:space="preserve"> главных администраторов источников финансирования дефицита </t>
  </si>
  <si>
    <t>892</t>
  </si>
  <si>
    <t>ЦСР</t>
  </si>
  <si>
    <t>ВР</t>
  </si>
  <si>
    <t>ПР</t>
  </si>
  <si>
    <t xml:space="preserve">                                                                                                                                                                                                                            народных депутатов</t>
  </si>
  <si>
    <t>2 07 05030 13 0000 150</t>
  </si>
  <si>
    <t>2 18 05010 13 0000 150</t>
  </si>
  <si>
    <t xml:space="preserve"> 2 02 15 001 13 0000 150</t>
  </si>
  <si>
    <t>2 02 25497 13 0000 150</t>
  </si>
  <si>
    <t>05 0 03 40210</t>
  </si>
  <si>
    <t>Основное мероприятие "Обеспечение сохранности жилья ветеранов Великой Отечественной войны и улучшение комфортности их проживания"</t>
  </si>
  <si>
    <t>08 0 01</t>
  </si>
  <si>
    <t>Социальная поддержка ветеранов Великой Отечественной войны муниципального образования город Суздаль (Социальное обеспечение и иные выплаты населению)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</si>
  <si>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</si>
  <si>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Жилищно-коммунальное хозяйство</t>
  </si>
  <si>
    <t>Жилищное хозяйство</t>
  </si>
  <si>
    <t>Расходы на обеспечение деятельности (оказание услуг) муниципального казенного учреждения "Управление муниципальным имуществом и земельными ресурсами города Суздаля" (Иные бюджетные ассигнования)</t>
  </si>
  <si>
    <t>12 1 01 70080</t>
  </si>
  <si>
    <t>1 01 02000 01 0000 110</t>
  </si>
  <si>
    <t>Налог на доходы физических лиц</t>
  </si>
  <si>
    <t>Муниципальная программа "Управление муниципальной собственностью города Суздаля"</t>
  </si>
  <si>
    <t>03 0 03 20120</t>
  </si>
  <si>
    <t>Обеспечение равной доступности услуг транспорта общего пользования для отдельных категорий граждан в муниципальном сообщении (Социальное обеспечение и иные выплаты населению)</t>
  </si>
  <si>
    <t>Субсидии  бюджетам  городских поселений  на реализацию программ формирования современной городской среды</t>
  </si>
  <si>
    <t>20,0</t>
  </si>
  <si>
    <t>7000,0</t>
  </si>
  <si>
    <t>1200,0</t>
  </si>
  <si>
    <t>1000,0</t>
  </si>
  <si>
    <t>1900,0</t>
  </si>
  <si>
    <t>137,0</t>
  </si>
  <si>
    <t>63,0</t>
  </si>
  <si>
    <t>70,0</t>
  </si>
  <si>
    <t>730,0</t>
  </si>
  <si>
    <t>300,0</t>
  </si>
  <si>
    <t>400,0</t>
  </si>
  <si>
    <t>4025,4</t>
  </si>
  <si>
    <t xml:space="preserve">                                                                                                                                                           народных депутатов</t>
  </si>
  <si>
    <t xml:space="preserve">                                                                                                                                                           к решению Совета </t>
  </si>
  <si>
    <t>Предоставление социальных выплат молодым семьям на приобретение (строительство) жилья (Социальное обеспечение и иные выплаты населению)</t>
  </si>
  <si>
    <t>08 0 01 20380</t>
  </si>
  <si>
    <t>01 03 01 00 13 0000 710</t>
  </si>
  <si>
    <t xml:space="preserve">03 0 01 20330 </t>
  </si>
  <si>
    <t>Сумма</t>
  </si>
  <si>
    <t>100</t>
  </si>
  <si>
    <t>Оплата электроэнергии по уличному освещению (Закупка товаров, работ и услуг для обеспечения государственных (муниципальных) нужд)</t>
  </si>
  <si>
    <t>Прочие субсидии бюджетам городских поселений</t>
  </si>
  <si>
    <t>02 0 03</t>
  </si>
  <si>
    <t>99 9 00 07590</t>
  </si>
  <si>
    <t xml:space="preserve">Нормативы 
</t>
  </si>
  <si>
    <t>12 2 01 S0090</t>
  </si>
  <si>
    <t>160,0</t>
  </si>
  <si>
    <t>100,0</t>
  </si>
  <si>
    <t xml:space="preserve">02 0 01 21110 </t>
  </si>
  <si>
    <t>Муниципальная программа «Энергосбережение и повышение энергетической эффективности в муниципальном образовании город Суздаль»</t>
  </si>
  <si>
    <t xml:space="preserve">Основное мероприятие "Совершенствование системы газоснабжения" </t>
  </si>
  <si>
    <t>Муниципальная программа «Повышение безопасности дорожного движения в городе Суздале»</t>
  </si>
  <si>
    <t>99 9 00 20010</t>
  </si>
  <si>
    <t>02 0 03 06590</t>
  </si>
  <si>
    <t>Невыясненные поступления, зачисляемые в бюджеты городских поселений</t>
  </si>
  <si>
    <t>13 3 01 02590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</si>
  <si>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</si>
  <si>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представительного органа муниципального образования город Суздаль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</si>
  <si>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</t>
  </si>
  <si>
    <t>в том числе:</t>
  </si>
  <si>
    <t xml:space="preserve">Подпрограмма "Управление муниципальным долгом и  муниципальными финансовыми активами города Суздаля"
</t>
  </si>
  <si>
    <t>03 0 02 20540</t>
  </si>
  <si>
    <t>Основное мероприятие "Организация и осуществление мероприятий по предупреждению и ликвидации последствий чрезвычайных ситуаций и стихийных бедствий"</t>
  </si>
  <si>
    <t>13 3 03</t>
  </si>
  <si>
    <t>99 9 00 10150</t>
  </si>
  <si>
    <t>13 3 02 20620</t>
  </si>
  <si>
    <t>13 3 03 20640</t>
  </si>
  <si>
    <t>Доходы бюджета города Суздаля на 2020 год и на плановый период 2021 и 2022 годов</t>
  </si>
  <si>
    <t>2022 год</t>
  </si>
  <si>
    <t>распределения доходов бюджета города на 2020 год и на</t>
  </si>
  <si>
    <t xml:space="preserve">плановый период 2021 и 2022 годов </t>
  </si>
  <si>
    <t xml:space="preserve">публичных нормативных обязательств на 2020 год </t>
  </si>
  <si>
    <t>и на плановый период 2021 и 2022 годов</t>
  </si>
  <si>
    <t>на 2020 год и на плановый период 2021 и 2022 годов</t>
  </si>
  <si>
    <t>Программа муниципальных внутренних заимствований</t>
  </si>
  <si>
    <t>1. Муниципальные внутренние заимствования</t>
  </si>
  <si>
    <t>Муниципальные внутренние заимствования   (привлечение/погашение),</t>
  </si>
  <si>
    <t>2. Муниципальные внутренние заимствования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</si>
</sst>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#,##0.0"/>
    <numFmt numFmtId="189" formatCode="0.000%"/>
    <numFmt numFmtId="190" formatCode="0.0000"/>
    <numFmt numFmtId="191" formatCode="0.0000000"/>
    <numFmt numFmtId="192" formatCode="0.000000"/>
    <numFmt numFmtId="193" formatCode="0.00000"/>
    <numFmt numFmtId="194" formatCode="0.00000000"/>
    <numFmt numFmtId="195" formatCode="#,##0.00&quot;р.&quot;"/>
    <numFmt numFmtId="196" formatCode="#,##0.000"/>
    <numFmt numFmtId="197" formatCode="0.0000%"/>
    <numFmt numFmtId="198" formatCode="0.00000%"/>
    <numFmt numFmtId="199" formatCode="_-* #,##0.0_р_._-;\-* #,##0.0_р_._-;_-* &quot;-&quot;??_р_._-;_-@_-"/>
    <numFmt numFmtId="200" formatCode="_-* #,##0_р_._-;\-* #,##0_р_._-;_-* &quot;-&quot;??_р_._-;_-@_-"/>
    <numFmt numFmtId="201" formatCode="_-* #,##0.000_р_._-;\-* #,##0.000_р_._-;_-* &quot;-&quot;??_р_._-;_-@_-"/>
    <numFmt numFmtId="202" formatCode="_-* #,##0.0000_р_._-;\-* #,##0.0000_р_._-;_-* &quot;-&quot;??_р_._-;_-@_-"/>
    <numFmt numFmtId="203" formatCode="_-* #,##0.00000_р_._-;\-* #,##0.00000_р_._-;_-* &quot;-&quot;??_р_._-;_-@_-"/>
  </numFmts>
  <fonts count="1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b/>
      <sz val="11"/>
      <color indexed="2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color indexed="20"/>
      <name val="Times New Roman"/>
      <family val="1"/>
    </font>
    <font>
      <b/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color indexed="20"/>
      <name val="Times New Roman"/>
      <family val="1"/>
    </font>
    <font>
      <sz val="7"/>
      <name val="Arial Cyr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 Cyr"/>
      <family val="2"/>
    </font>
    <font>
      <sz val="11"/>
      <name val="Arial Cyr"/>
      <family val="0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17"/>
      <name val="Times New Roman"/>
      <family val="1"/>
    </font>
    <font>
      <b/>
      <sz val="10"/>
      <color indexed="17"/>
      <name val="Times New Roman"/>
      <family val="1"/>
    </font>
    <font>
      <sz val="8"/>
      <color indexed="14"/>
      <name val="Times New Roman"/>
      <family val="1"/>
    </font>
    <font>
      <b/>
      <sz val="10"/>
      <color indexed="12"/>
      <name val="Times New Roman"/>
      <family val="1"/>
    </font>
    <font>
      <sz val="9"/>
      <color indexed="16"/>
      <name val="Times New Roman"/>
      <family val="1"/>
    </font>
    <font>
      <b/>
      <sz val="11"/>
      <name val="Times New Roman"/>
      <family val="1"/>
    </font>
    <font>
      <b/>
      <sz val="10"/>
      <color indexed="12"/>
      <name val="Arial Cyr"/>
      <family val="0"/>
    </font>
    <font>
      <b/>
      <sz val="9"/>
      <name val="Times New Roman"/>
      <family val="1"/>
    </font>
    <font>
      <b/>
      <sz val="9"/>
      <color indexed="16"/>
      <name val="Times New Roman"/>
      <family val="1"/>
    </font>
    <font>
      <b/>
      <sz val="9"/>
      <color indexed="61"/>
      <name val="Times New Roman"/>
      <family val="1"/>
    </font>
    <font>
      <sz val="10"/>
      <color indexed="8"/>
      <name val="Times New Roman"/>
      <family val="1"/>
    </font>
    <font>
      <b/>
      <sz val="11"/>
      <color indexed="6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color indexed="20"/>
      <name val="Arial Cyr"/>
      <family val="0"/>
    </font>
    <font>
      <sz val="9"/>
      <color indexed="4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4"/>
      <name val="Times New Roman"/>
      <family val="1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0"/>
      <color indexed="60"/>
      <name val="Arial Cyr"/>
      <family val="0"/>
    </font>
    <font>
      <b/>
      <sz val="10"/>
      <color indexed="60"/>
      <name val="Times New Roman"/>
      <family val="1"/>
    </font>
    <font>
      <sz val="11"/>
      <color indexed="60"/>
      <name val="Arial Cyr"/>
      <family val="0"/>
    </font>
    <font>
      <b/>
      <sz val="11"/>
      <color indexed="60"/>
      <name val="Arial Cyr"/>
      <family val="0"/>
    </font>
    <font>
      <b/>
      <sz val="10"/>
      <color indexed="60"/>
      <name val="Arial Cyr"/>
      <family val="0"/>
    </font>
    <font>
      <b/>
      <sz val="11"/>
      <color indexed="12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9.5"/>
      <name val="Times New Roman"/>
      <family val="1"/>
    </font>
    <font>
      <sz val="9.5"/>
      <name val="Arial Cyr"/>
      <family val="0"/>
    </font>
    <font>
      <sz val="16"/>
      <color indexed="12"/>
      <name val="Times New Roman"/>
      <family val="1"/>
    </font>
    <font>
      <sz val="16"/>
      <color indexed="12"/>
      <name val="Arial Cyr"/>
      <family val="0"/>
    </font>
    <font>
      <sz val="7"/>
      <color indexed="14"/>
      <name val="Arial Cyr"/>
      <family val="0"/>
    </font>
    <font>
      <sz val="14"/>
      <name val="Times New Roman"/>
      <family val="1"/>
    </font>
    <font>
      <b/>
      <sz val="10"/>
      <color indexed="10"/>
      <name val="Arial Cyr"/>
      <family val="0"/>
    </font>
    <font>
      <b/>
      <sz val="10"/>
      <color indexed="14"/>
      <name val="Times New Roman"/>
      <family val="1"/>
    </font>
    <font>
      <sz val="10"/>
      <color indexed="14"/>
      <name val="Arial Cyr"/>
      <family val="0"/>
    </font>
    <font>
      <b/>
      <sz val="8"/>
      <color indexed="14"/>
      <name val="Times New Roman"/>
      <family val="1"/>
    </font>
    <font>
      <sz val="8"/>
      <color indexed="10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9"/>
      <color indexed="10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sz val="11"/>
      <name val="Times New Roman CYR"/>
      <family val="0"/>
    </font>
    <font>
      <b/>
      <sz val="13"/>
      <color indexed="10"/>
      <name val="Arial Cyr"/>
      <family val="0"/>
    </font>
    <font>
      <sz val="10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36"/>
      <name val="Times New Roman"/>
      <family val="1"/>
    </font>
    <font>
      <sz val="11"/>
      <color indexed="48"/>
      <name val="Times New Roman"/>
      <family val="1"/>
    </font>
    <font>
      <sz val="11"/>
      <color indexed="4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0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7" fillId="20" borderId="0" applyNumberFormat="0" applyBorder="0" applyAlignment="0" applyProtection="0"/>
    <xf numFmtId="0" fontId="107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8" fillId="25" borderId="1" applyNumberFormat="0" applyAlignment="0" applyProtection="0"/>
    <xf numFmtId="0" fontId="109" fillId="26" borderId="2" applyNumberFormat="0" applyAlignment="0" applyProtection="0"/>
    <xf numFmtId="0" fontId="110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6" applyNumberFormat="0" applyFill="0" applyAlignment="0" applyProtection="0"/>
    <xf numFmtId="0" fontId="115" fillId="27" borderId="7" applyNumberFormat="0" applyAlignment="0" applyProtection="0"/>
    <xf numFmtId="0" fontId="116" fillId="0" borderId="0" applyNumberFormat="0" applyFill="0" applyBorder="0" applyAlignment="0" applyProtection="0"/>
    <xf numFmtId="0" fontId="117" fillId="28" borderId="0" applyNumberFormat="0" applyBorder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118" fillId="29" borderId="0" applyNumberFormat="0" applyBorder="0" applyAlignment="0" applyProtection="0"/>
    <xf numFmtId="0" fontId="11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20" fillId="0" borderId="9" applyNumberFormat="0" applyFill="0" applyAlignment="0" applyProtection="0"/>
    <xf numFmtId="0" fontId="1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2" fillId="31" borderId="0" applyNumberFormat="0" applyBorder="0" applyAlignment="0" applyProtection="0"/>
  </cellStyleXfs>
  <cellXfs count="740">
    <xf numFmtId="0" fontId="0" fillId="0" borderId="0" xfId="0" applyAlignment="1">
      <alignment/>
    </xf>
    <xf numFmtId="49" fontId="3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wrapText="1" shrinkToFit="1"/>
    </xf>
    <xf numFmtId="0" fontId="12" fillId="0" borderId="10" xfId="0" applyFont="1" applyBorder="1" applyAlignment="1">
      <alignment vertical="top" wrapText="1" shrinkToFit="1"/>
    </xf>
    <xf numFmtId="0" fontId="18" fillId="0" borderId="0" xfId="0" applyFont="1" applyAlignment="1">
      <alignment/>
    </xf>
    <xf numFmtId="0" fontId="20" fillId="0" borderId="10" xfId="0" applyFont="1" applyBorder="1" applyAlignment="1">
      <alignment vertical="top" wrapText="1"/>
    </xf>
    <xf numFmtId="49" fontId="20" fillId="32" borderId="10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12" fillId="0" borderId="10" xfId="0" applyFont="1" applyBorder="1" applyAlignment="1">
      <alignment vertical="top" wrapText="1"/>
    </xf>
    <xf numFmtId="49" fontId="12" fillId="32" borderId="10" xfId="0" applyNumberFormat="1" applyFont="1" applyFill="1" applyBorder="1" applyAlignment="1">
      <alignment horizontal="center" vertical="top" wrapText="1"/>
    </xf>
    <xf numFmtId="49" fontId="17" fillId="32" borderId="10" xfId="0" applyNumberFormat="1" applyFont="1" applyFill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49" fontId="26" fillId="0" borderId="10" xfId="0" applyNumberFormat="1" applyFont="1" applyBorder="1" applyAlignment="1">
      <alignment horizontal="center" vertical="top" wrapText="1"/>
    </xf>
    <xf numFmtId="49" fontId="26" fillId="32" borderId="10" xfId="0" applyNumberFormat="1" applyFont="1" applyFill="1" applyBorder="1" applyAlignment="1">
      <alignment horizontal="center" vertical="top" wrapText="1"/>
    </xf>
    <xf numFmtId="49" fontId="26" fillId="0" borderId="10" xfId="0" applyNumberFormat="1" applyFont="1" applyBorder="1" applyAlignment="1">
      <alignment vertical="top" wrapText="1" shrinkToFit="1"/>
    </xf>
    <xf numFmtId="0" fontId="26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180" fontId="0" fillId="0" borderId="0" xfId="0" applyNumberFormat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wrapText="1" shrinkToFit="1"/>
    </xf>
    <xf numFmtId="49" fontId="12" fillId="0" borderId="10" xfId="0" applyNumberFormat="1" applyFont="1" applyBorder="1" applyAlignment="1">
      <alignment vertical="top" wrapText="1" shrinkToFit="1"/>
    </xf>
    <xf numFmtId="0" fontId="21" fillId="0" borderId="10" xfId="0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vertical="top" wrapText="1"/>
    </xf>
    <xf numFmtId="49" fontId="21" fillId="32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Border="1" applyAlignment="1">
      <alignment horizontal="center" vertical="top"/>
    </xf>
    <xf numFmtId="49" fontId="28" fillId="32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vertical="top" wrapText="1" shrinkToFit="1"/>
    </xf>
    <xf numFmtId="0" fontId="29" fillId="0" borderId="10" xfId="0" applyFont="1" applyBorder="1" applyAlignment="1">
      <alignment vertical="top" wrapText="1" shrinkToFit="1"/>
    </xf>
    <xf numFmtId="180" fontId="12" fillId="0" borderId="10" xfId="0" applyNumberFormat="1" applyFont="1" applyBorder="1" applyAlignment="1">
      <alignment horizontal="center" vertical="top"/>
    </xf>
    <xf numFmtId="49" fontId="19" fillId="32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>
      <alignment vertical="top" wrapText="1" shrinkToFit="1"/>
    </xf>
    <xf numFmtId="0" fontId="21" fillId="0" borderId="10" xfId="0" applyFont="1" applyBorder="1" applyAlignment="1">
      <alignment vertical="top" wrapText="1" shrinkToFit="1"/>
    </xf>
    <xf numFmtId="49" fontId="25" fillId="0" borderId="10" xfId="0" applyNumberFormat="1" applyFont="1" applyBorder="1" applyAlignment="1">
      <alignment vertical="top" wrapText="1" shrinkToFit="1"/>
    </xf>
    <xf numFmtId="0" fontId="29" fillId="0" borderId="10" xfId="0" applyFont="1" applyBorder="1" applyAlignment="1">
      <alignment vertical="top" wrapText="1"/>
    </xf>
    <xf numFmtId="49" fontId="29" fillId="0" borderId="10" xfId="0" applyNumberFormat="1" applyFont="1" applyBorder="1" applyAlignment="1">
      <alignment horizontal="center" vertical="top" wrapText="1"/>
    </xf>
    <xf numFmtId="49" fontId="29" fillId="32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Border="1" applyAlignment="1">
      <alignment vertical="top" wrapText="1" shrinkToFit="1"/>
    </xf>
    <xf numFmtId="0" fontId="29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80" fontId="6" fillId="0" borderId="10" xfId="0" applyNumberFormat="1" applyFont="1" applyBorder="1" applyAlignment="1">
      <alignment vertical="top"/>
    </xf>
    <xf numFmtId="180" fontId="29" fillId="0" borderId="10" xfId="0" applyNumberFormat="1" applyFont="1" applyBorder="1" applyAlignment="1">
      <alignment horizontal="center" vertical="top"/>
    </xf>
    <xf numFmtId="180" fontId="7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top" wrapText="1" shrinkToFit="1"/>
    </xf>
    <xf numFmtId="180" fontId="12" fillId="0" borderId="10" xfId="53" applyNumberFormat="1" applyFont="1" applyBorder="1" applyAlignment="1">
      <alignment horizontal="center" vertical="top" wrapText="1"/>
      <protection/>
    </xf>
    <xf numFmtId="49" fontId="29" fillId="0" borderId="10" xfId="0" applyNumberFormat="1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49" fontId="37" fillId="32" borderId="10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Border="1" applyAlignment="1">
      <alignment horizontal="center" vertical="top" wrapText="1" shrinkToFit="1"/>
    </xf>
    <xf numFmtId="180" fontId="12" fillId="0" borderId="10" xfId="0" applyNumberFormat="1" applyFont="1" applyBorder="1" applyAlignment="1">
      <alignment horizontal="center" vertical="top" wrapText="1" shrinkToFit="1"/>
    </xf>
    <xf numFmtId="180" fontId="29" fillId="0" borderId="10" xfId="0" applyNumberFormat="1" applyFont="1" applyBorder="1" applyAlignment="1">
      <alignment horizontal="center" vertical="top" wrapText="1" shrinkToFit="1"/>
    </xf>
    <xf numFmtId="180" fontId="27" fillId="0" borderId="10" xfId="0" applyNumberFormat="1" applyFont="1" applyBorder="1" applyAlignment="1">
      <alignment horizontal="center" vertical="top" wrapText="1" shrinkToFit="1"/>
    </xf>
    <xf numFmtId="180" fontId="25" fillId="0" borderId="10" xfId="0" applyNumberFormat="1" applyFont="1" applyBorder="1" applyAlignment="1">
      <alignment horizontal="center" vertical="top" wrapText="1" shrinkToFit="1"/>
    </xf>
    <xf numFmtId="180" fontId="26" fillId="0" borderId="10" xfId="0" applyNumberFormat="1" applyFont="1" applyBorder="1" applyAlignment="1">
      <alignment horizontal="center" vertical="top" wrapText="1" shrinkToFit="1"/>
    </xf>
    <xf numFmtId="180" fontId="34" fillId="0" borderId="10" xfId="0" applyNumberFormat="1" applyFont="1" applyBorder="1" applyAlignment="1">
      <alignment horizontal="center" vertical="top" wrapText="1" shrinkToFit="1"/>
    </xf>
    <xf numFmtId="180" fontId="26" fillId="0" borderId="10" xfId="53" applyNumberFormat="1" applyFont="1" applyBorder="1" applyAlignment="1">
      <alignment horizontal="center" vertical="top" wrapText="1"/>
      <protection/>
    </xf>
    <xf numFmtId="180" fontId="35" fillId="0" borderId="10" xfId="53" applyNumberFormat="1" applyFont="1" applyBorder="1" applyAlignment="1">
      <alignment horizontal="center" vertical="top" wrapText="1"/>
      <protection/>
    </xf>
    <xf numFmtId="49" fontId="8" fillId="32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vertical="top" wrapText="1" shrinkToFit="1"/>
    </xf>
    <xf numFmtId="49" fontId="30" fillId="0" borderId="10" xfId="0" applyNumberFormat="1" applyFont="1" applyBorder="1" applyAlignment="1">
      <alignment horizontal="center" vertical="top" wrapText="1"/>
    </xf>
    <xf numFmtId="49" fontId="30" fillId="32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9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80" fontId="1" fillId="0" borderId="0" xfId="0" applyNumberFormat="1" applyFont="1" applyAlignment="1">
      <alignment/>
    </xf>
    <xf numFmtId="0" fontId="29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180" fontId="42" fillId="0" borderId="10" xfId="0" applyNumberFormat="1" applyFont="1" applyBorder="1" applyAlignment="1">
      <alignment horizontal="center" vertical="top"/>
    </xf>
    <xf numFmtId="1" fontId="42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vertical="top" wrapText="1" shrinkToFit="1"/>
    </xf>
    <xf numFmtId="49" fontId="5" fillId="32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80" fontId="4" fillId="0" borderId="10" xfId="0" applyNumberFormat="1" applyFont="1" applyBorder="1" applyAlignment="1">
      <alignment horizontal="center" vertical="top"/>
    </xf>
    <xf numFmtId="180" fontId="21" fillId="0" borderId="10" xfId="0" applyNumberFormat="1" applyFont="1" applyBorder="1" applyAlignment="1">
      <alignment horizontal="center" vertical="top"/>
    </xf>
    <xf numFmtId="180" fontId="12" fillId="0" borderId="10" xfId="0" applyNumberFormat="1" applyFont="1" applyBorder="1" applyAlignment="1">
      <alignment horizontal="right" vertical="top"/>
    </xf>
    <xf numFmtId="0" fontId="39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 shrinkToFit="1"/>
    </xf>
    <xf numFmtId="0" fontId="24" fillId="0" borderId="10" xfId="0" applyFont="1" applyFill="1" applyBorder="1" applyAlignment="1">
      <alignment horizontal="left" vertical="top" wrapText="1"/>
    </xf>
    <xf numFmtId="0" fontId="38" fillId="0" borderId="10" xfId="0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0" fontId="38" fillId="0" borderId="0" xfId="0" applyFont="1" applyAlignment="1">
      <alignment/>
    </xf>
    <xf numFmtId="49" fontId="3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top" wrapText="1" shrinkToFit="1"/>
    </xf>
    <xf numFmtId="180" fontId="5" fillId="0" borderId="10" xfId="0" applyNumberFormat="1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 wrapText="1"/>
    </xf>
    <xf numFmtId="49" fontId="13" fillId="0" borderId="10" xfId="0" applyNumberFormat="1" applyFont="1" applyBorder="1" applyAlignment="1">
      <alignment horizontal="center" vertical="top" wrapText="1" shrinkToFit="1"/>
    </xf>
    <xf numFmtId="0" fontId="24" fillId="0" borderId="10" xfId="0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center" vertical="top" wrapText="1"/>
    </xf>
    <xf numFmtId="49" fontId="38" fillId="0" borderId="11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180" fontId="12" fillId="0" borderId="10" xfId="0" applyNumberFormat="1" applyFont="1" applyBorder="1" applyAlignment="1">
      <alignment vertical="top"/>
    </xf>
    <xf numFmtId="180" fontId="25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left" vertical="top" wrapText="1"/>
    </xf>
    <xf numFmtId="49" fontId="0" fillId="0" borderId="0" xfId="0" applyNumberFormat="1" applyAlignment="1">
      <alignment horizontal="right"/>
    </xf>
    <xf numFmtId="1" fontId="41" fillId="0" borderId="0" xfId="0" applyNumberFormat="1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28" fillId="0" borderId="10" xfId="0" applyNumberFormat="1" applyFont="1" applyBorder="1" applyAlignment="1">
      <alignment vertical="top" wrapText="1" shrinkToFit="1"/>
    </xf>
    <xf numFmtId="49" fontId="28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wrapText="1" shrinkToFit="1"/>
    </xf>
    <xf numFmtId="0" fontId="38" fillId="0" borderId="12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80" fontId="44" fillId="0" borderId="10" xfId="0" applyNumberFormat="1" applyFont="1" applyBorder="1" applyAlignment="1">
      <alignment horizontal="center" vertical="top" wrapText="1"/>
    </xf>
    <xf numFmtId="180" fontId="38" fillId="0" borderId="10" xfId="0" applyNumberFormat="1" applyFont="1" applyBorder="1" applyAlignment="1">
      <alignment horizontal="center" vertical="center" wrapText="1"/>
    </xf>
    <xf numFmtId="180" fontId="38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wrapText="1" shrinkToFit="1"/>
    </xf>
    <xf numFmtId="49" fontId="6" fillId="0" borderId="10" xfId="0" applyNumberFormat="1" applyFont="1" applyBorder="1" applyAlignment="1">
      <alignment horizontal="center" wrapText="1" shrinkToFit="1"/>
    </xf>
    <xf numFmtId="49" fontId="6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vertical="top" wrapText="1"/>
    </xf>
    <xf numFmtId="49" fontId="21" fillId="0" borderId="0" xfId="0" applyNumberFormat="1" applyFont="1" applyBorder="1" applyAlignment="1">
      <alignment horizontal="center" vertical="top" wrapText="1"/>
    </xf>
    <xf numFmtId="49" fontId="21" fillId="32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9" fontId="0" fillId="0" borderId="0" xfId="0" applyNumberFormat="1" applyAlignment="1">
      <alignment vertical="top"/>
    </xf>
    <xf numFmtId="0" fontId="24" fillId="0" borderId="10" xfId="0" applyFont="1" applyFill="1" applyBorder="1" applyAlignment="1">
      <alignment vertical="top" wrapText="1"/>
    </xf>
    <xf numFmtId="180" fontId="22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top" wrapText="1" shrinkToFit="1"/>
    </xf>
    <xf numFmtId="0" fontId="15" fillId="0" borderId="11" xfId="0" applyFont="1" applyBorder="1" applyAlignment="1">
      <alignment horizontal="center" vertical="center" wrapText="1" shrinkToFit="1"/>
    </xf>
    <xf numFmtId="49" fontId="15" fillId="0" borderId="11" xfId="0" applyNumberFormat="1" applyFont="1" applyBorder="1" applyAlignment="1">
      <alignment horizontal="center" vertical="top" wrapText="1" shrinkToFit="1"/>
    </xf>
    <xf numFmtId="49" fontId="15" fillId="0" borderId="11" xfId="0" applyNumberFormat="1" applyFont="1" applyBorder="1" applyAlignment="1">
      <alignment horizontal="center" vertical="center" wrapText="1" shrinkToFit="1"/>
    </xf>
    <xf numFmtId="0" fontId="39" fillId="0" borderId="12" xfId="0" applyFont="1" applyBorder="1" applyAlignment="1">
      <alignment vertical="top" wrapText="1"/>
    </xf>
    <xf numFmtId="180" fontId="39" fillId="0" borderId="10" xfId="0" applyNumberFormat="1" applyFont="1" applyBorder="1" applyAlignment="1">
      <alignment horizontal="center" vertical="top" wrapText="1"/>
    </xf>
    <xf numFmtId="180" fontId="12" fillId="0" borderId="12" xfId="0" applyNumberFormat="1" applyFont="1" applyBorder="1" applyAlignment="1">
      <alignment vertical="top"/>
    </xf>
    <xf numFmtId="182" fontId="0" fillId="0" borderId="0" xfId="0" applyNumberFormat="1" applyAlignment="1">
      <alignment/>
    </xf>
    <xf numFmtId="0" fontId="46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wrapText="1"/>
    </xf>
    <xf numFmtId="0" fontId="31" fillId="0" borderId="10" xfId="0" applyFont="1" applyBorder="1" applyAlignment="1">
      <alignment vertical="top" wrapText="1"/>
    </xf>
    <xf numFmtId="49" fontId="31" fillId="0" borderId="10" xfId="0" applyNumberFormat="1" applyFont="1" applyBorder="1" applyAlignment="1">
      <alignment horizontal="center" vertical="top" wrapText="1"/>
    </xf>
    <xf numFmtId="49" fontId="31" fillId="32" borderId="10" xfId="0" applyNumberFormat="1" applyFont="1" applyFill="1" applyBorder="1" applyAlignment="1">
      <alignment horizontal="center" vertical="top" wrapText="1"/>
    </xf>
    <xf numFmtId="180" fontId="31" fillId="0" borderId="10" xfId="0" applyNumberFormat="1" applyFont="1" applyBorder="1" applyAlignment="1">
      <alignment horizontal="right" vertical="top"/>
    </xf>
    <xf numFmtId="180" fontId="31" fillId="0" borderId="10" xfId="0" applyNumberFormat="1" applyFont="1" applyBorder="1" applyAlignment="1">
      <alignment horizontal="center" vertical="top"/>
    </xf>
    <xf numFmtId="180" fontId="24" fillId="0" borderId="10" xfId="0" applyNumberFormat="1" applyFont="1" applyBorder="1" applyAlignment="1">
      <alignment horizontal="center" vertical="top"/>
    </xf>
    <xf numFmtId="49" fontId="24" fillId="0" borderId="10" xfId="0" applyNumberFormat="1" applyFont="1" applyBorder="1" applyAlignment="1">
      <alignment horizontal="center" vertical="top" wrapText="1" shrinkToFit="1"/>
    </xf>
    <xf numFmtId="0" fontId="15" fillId="0" borderId="0" xfId="0" applyFont="1" applyFill="1" applyBorder="1" applyAlignment="1">
      <alignment horizontal="right" vertical="top"/>
    </xf>
    <xf numFmtId="180" fontId="45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52" fillId="0" borderId="10" xfId="0" applyFont="1" applyBorder="1" applyAlignment="1">
      <alignment vertical="top" wrapText="1"/>
    </xf>
    <xf numFmtId="180" fontId="52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vertical="top" wrapText="1" shrinkToFit="1"/>
    </xf>
    <xf numFmtId="49" fontId="6" fillId="0" borderId="10" xfId="0" applyNumberFormat="1" applyFont="1" applyBorder="1" applyAlignment="1">
      <alignment horizontal="center" vertical="top" wrapText="1"/>
    </xf>
    <xf numFmtId="0" fontId="38" fillId="0" borderId="0" xfId="0" applyFont="1" applyBorder="1" applyAlignment="1">
      <alignment horizontal="right" wrapText="1"/>
    </xf>
    <xf numFmtId="0" fontId="49" fillId="0" borderId="0" xfId="0" applyFont="1" applyAlignment="1">
      <alignment/>
    </xf>
    <xf numFmtId="188" fontId="24" fillId="33" borderId="10" xfId="0" applyNumberFormat="1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49" fontId="24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9" fontId="24" fillId="33" borderId="10" xfId="0" applyNumberFormat="1" applyFont="1" applyFill="1" applyBorder="1" applyAlignment="1" quotePrefix="1">
      <alignment horizontal="center" vertical="top" wrapText="1"/>
    </xf>
    <xf numFmtId="0" fontId="31" fillId="0" borderId="10" xfId="0" applyFont="1" applyBorder="1" applyAlignment="1">
      <alignment vertical="top" wrapText="1" shrinkToFit="1"/>
    </xf>
    <xf numFmtId="49" fontId="5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49" fontId="24" fillId="32" borderId="10" xfId="0" applyNumberFormat="1" applyFont="1" applyFill="1" applyBorder="1" applyAlignment="1">
      <alignment horizontal="center" vertical="top" wrapText="1"/>
    </xf>
    <xf numFmtId="49" fontId="5" fillId="32" borderId="0" xfId="0" applyNumberFormat="1" applyFont="1" applyFill="1" applyAlignment="1">
      <alignment wrapText="1" shrinkToFit="1"/>
    </xf>
    <xf numFmtId="0" fontId="24" fillId="32" borderId="10" xfId="0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wrapText="1" shrinkToFit="1"/>
    </xf>
    <xf numFmtId="49" fontId="6" fillId="32" borderId="10" xfId="0" applyNumberFormat="1" applyFont="1" applyFill="1" applyBorder="1" applyAlignment="1">
      <alignment horizontal="center" wrapText="1" shrinkToFit="1"/>
    </xf>
    <xf numFmtId="49" fontId="6" fillId="32" borderId="10" xfId="0" applyNumberFormat="1" applyFont="1" applyFill="1" applyBorder="1" applyAlignment="1">
      <alignment horizontal="center"/>
    </xf>
    <xf numFmtId="0" fontId="31" fillId="32" borderId="10" xfId="0" applyFont="1" applyFill="1" applyBorder="1" applyAlignment="1">
      <alignment horizontal="center" vertical="top"/>
    </xf>
    <xf numFmtId="49" fontId="24" fillId="32" borderId="10" xfId="0" applyNumberFormat="1" applyFont="1" applyFill="1" applyBorder="1" applyAlignment="1">
      <alignment horizontal="center" vertical="top" wrapText="1" shrinkToFit="1"/>
    </xf>
    <xf numFmtId="188" fontId="24" fillId="32" borderId="10" xfId="0" applyNumberFormat="1" applyFont="1" applyFill="1" applyBorder="1" applyAlignment="1">
      <alignment horizontal="left" vertical="top" wrapText="1"/>
    </xf>
    <xf numFmtId="180" fontId="24" fillId="32" borderId="10" xfId="0" applyNumberFormat="1" applyFont="1" applyFill="1" applyBorder="1" applyAlignment="1">
      <alignment horizontal="center" vertical="top"/>
    </xf>
    <xf numFmtId="0" fontId="24" fillId="32" borderId="0" xfId="0" applyFont="1" applyFill="1" applyBorder="1" applyAlignment="1">
      <alignment horizontal="center"/>
    </xf>
    <xf numFmtId="49" fontId="24" fillId="32" borderId="10" xfId="0" applyNumberFormat="1" applyFont="1" applyFill="1" applyBorder="1" applyAlignment="1">
      <alignment horizontal="center" vertical="center" wrapText="1" shrinkToFit="1"/>
    </xf>
    <xf numFmtId="180" fontId="15" fillId="0" borderId="0" xfId="0" applyNumberFormat="1" applyFont="1" applyAlignment="1">
      <alignment/>
    </xf>
    <xf numFmtId="0" fontId="46" fillId="0" borderId="10" xfId="0" applyFont="1" applyBorder="1" applyAlignment="1">
      <alignment horizontal="left" vertical="top" wrapText="1"/>
    </xf>
    <xf numFmtId="188" fontId="24" fillId="32" borderId="10" xfId="0" applyNumberFormat="1" applyFont="1" applyFill="1" applyBorder="1" applyAlignment="1" quotePrefix="1">
      <alignment horizontal="left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55" fillId="0" borderId="0" xfId="0" applyFont="1" applyAlignment="1">
      <alignment/>
    </xf>
    <xf numFmtId="0" fontId="1" fillId="0" borderId="0" xfId="0" applyFont="1" applyAlignment="1">
      <alignment vertical="top"/>
    </xf>
    <xf numFmtId="0" fontId="28" fillId="0" borderId="10" xfId="0" applyFont="1" applyBorder="1" applyAlignment="1">
      <alignment vertical="top" wrapText="1"/>
    </xf>
    <xf numFmtId="49" fontId="28" fillId="0" borderId="10" xfId="0" applyNumberFormat="1" applyFont="1" applyBorder="1" applyAlignment="1">
      <alignment vertical="top" wrapText="1"/>
    </xf>
    <xf numFmtId="0" fontId="29" fillId="32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48" fillId="0" borderId="0" xfId="0" applyFont="1" applyBorder="1" applyAlignment="1">
      <alignment horizontal="center" vertical="center" wrapText="1" shrinkToFit="1"/>
    </xf>
    <xf numFmtId="0" fontId="51" fillId="0" borderId="0" xfId="0" applyFont="1" applyBorder="1" applyAlignment="1">
      <alignment/>
    </xf>
    <xf numFmtId="0" fontId="0" fillId="0" borderId="13" xfId="0" applyBorder="1" applyAlignment="1">
      <alignment/>
    </xf>
    <xf numFmtId="49" fontId="24" fillId="0" borderId="10" xfId="0" applyNumberFormat="1" applyFont="1" applyBorder="1" applyAlignment="1">
      <alignment horizontal="center" vertical="top"/>
    </xf>
    <xf numFmtId="0" fontId="31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180" fontId="39" fillId="0" borderId="0" xfId="0" applyNumberFormat="1" applyFont="1" applyAlignment="1">
      <alignment/>
    </xf>
    <xf numFmtId="0" fontId="0" fillId="0" borderId="0" xfId="0" applyBorder="1" applyAlignment="1">
      <alignment vertical="top"/>
    </xf>
    <xf numFmtId="0" fontId="22" fillId="0" borderId="0" xfId="0" applyFont="1" applyAlignment="1">
      <alignment vertical="top"/>
    </xf>
    <xf numFmtId="0" fontId="0" fillId="0" borderId="0" xfId="0" applyAlignment="1">
      <alignment horizontal="left" vertical="top"/>
    </xf>
    <xf numFmtId="190" fontId="0" fillId="0" borderId="0" xfId="0" applyNumberForma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32" borderId="0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0" xfId="0" applyFont="1" applyFill="1" applyAlignment="1">
      <alignment/>
    </xf>
    <xf numFmtId="188" fontId="24" fillId="33" borderId="10" xfId="0" applyNumberFormat="1" applyFont="1" applyFill="1" applyBorder="1" applyAlignment="1" quotePrefix="1">
      <alignment horizontal="left" vertical="top" wrapText="1"/>
    </xf>
    <xf numFmtId="187" fontId="0" fillId="0" borderId="0" xfId="58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49" fontId="0" fillId="0" borderId="0" xfId="0" applyNumberFormat="1" applyFont="1" applyAlignment="1">
      <alignment/>
    </xf>
    <xf numFmtId="0" fontId="32" fillId="0" borderId="0" xfId="0" applyFont="1" applyAlignment="1">
      <alignment horizontal="left" vertical="top"/>
    </xf>
    <xf numFmtId="0" fontId="32" fillId="0" borderId="0" xfId="0" applyFont="1" applyAlignment="1">
      <alignment/>
    </xf>
    <xf numFmtId="49" fontId="24" fillId="33" borderId="13" xfId="0" applyNumberFormat="1" applyFont="1" applyFill="1" applyBorder="1" applyAlignment="1">
      <alignment horizontal="center" vertical="top" wrapText="1"/>
    </xf>
    <xf numFmtId="180" fontId="0" fillId="0" borderId="0" xfId="0" applyNumberFormat="1" applyFont="1" applyAlignment="1">
      <alignment horizontal="left" vertical="top"/>
    </xf>
    <xf numFmtId="0" fontId="0" fillId="32" borderId="14" xfId="0" applyFont="1" applyFill="1" applyBorder="1" applyAlignment="1">
      <alignment/>
    </xf>
    <xf numFmtId="0" fontId="0" fillId="32" borderId="0" xfId="0" applyFont="1" applyFill="1" applyAlignment="1">
      <alignment/>
    </xf>
    <xf numFmtId="187" fontId="0" fillId="0" borderId="0" xfId="58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12" fillId="32" borderId="10" xfId="0" applyNumberFormat="1" applyFont="1" applyFill="1" applyBorder="1" applyAlignment="1">
      <alignment horizontal="right" vertical="top" wrapText="1"/>
    </xf>
    <xf numFmtId="49" fontId="6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188" fontId="12" fillId="33" borderId="10" xfId="0" applyNumberFormat="1" applyFont="1" applyFill="1" applyBorder="1" applyAlignment="1">
      <alignment horizontal="left" vertical="top" wrapText="1"/>
    </xf>
    <xf numFmtId="0" fontId="31" fillId="0" borderId="10" xfId="0" applyNumberFormat="1" applyFont="1" applyBorder="1" applyAlignment="1">
      <alignment horizontal="left" vertical="top" wrapText="1" shrinkToFit="1"/>
    </xf>
    <xf numFmtId="188" fontId="24" fillId="33" borderId="10" xfId="0" applyNumberFormat="1" applyFont="1" applyFill="1" applyBorder="1" applyAlignment="1" quotePrefix="1">
      <alignment horizontal="center" vertical="top" wrapText="1"/>
    </xf>
    <xf numFmtId="49" fontId="24" fillId="0" borderId="10" xfId="0" applyNumberFormat="1" applyFont="1" applyBorder="1" applyAlignment="1">
      <alignment vertical="top" wrapText="1" shrinkToFit="1"/>
    </xf>
    <xf numFmtId="49" fontId="24" fillId="32" borderId="10" xfId="0" applyNumberFormat="1" applyFont="1" applyFill="1" applyBorder="1" applyAlignment="1">
      <alignment horizontal="center" wrapText="1" shrinkToFit="1"/>
    </xf>
    <xf numFmtId="0" fontId="31" fillId="32" borderId="10" xfId="0" applyNumberFormat="1" applyFont="1" applyFill="1" applyBorder="1" applyAlignment="1">
      <alignment horizontal="left" vertical="top" wrapText="1" shrinkToFit="1"/>
    </xf>
    <xf numFmtId="180" fontId="31" fillId="32" borderId="10" xfId="0" applyNumberFormat="1" applyFont="1" applyFill="1" applyBorder="1" applyAlignment="1">
      <alignment horizontal="center" vertical="top"/>
    </xf>
    <xf numFmtId="180" fontId="31" fillId="32" borderId="10" xfId="0" applyNumberFormat="1" applyFont="1" applyFill="1" applyBorder="1" applyAlignment="1">
      <alignment vertical="top"/>
    </xf>
    <xf numFmtId="0" fontId="24" fillId="0" borderId="10" xfId="0" applyNumberFormat="1" applyFont="1" applyBorder="1" applyAlignment="1">
      <alignment vertical="top" wrapText="1" shrinkToFit="1"/>
    </xf>
    <xf numFmtId="0" fontId="46" fillId="0" borderId="12" xfId="0" applyFont="1" applyBorder="1" applyAlignment="1">
      <alignment horizontal="center" vertical="top" wrapText="1"/>
    </xf>
    <xf numFmtId="49" fontId="24" fillId="0" borderId="12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0" xfId="0" applyNumberFormat="1" applyFont="1" applyBorder="1" applyAlignment="1">
      <alignment vertical="top" wrapText="1"/>
    </xf>
    <xf numFmtId="0" fontId="31" fillId="0" borderId="11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 shrinkToFit="1"/>
    </xf>
    <xf numFmtId="180" fontId="12" fillId="32" borderId="12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24" fillId="0" borderId="0" xfId="0" applyFont="1" applyAlignment="1">
      <alignment horizontal="right" wrapText="1"/>
    </xf>
    <xf numFmtId="180" fontId="12" fillId="32" borderId="10" xfId="0" applyNumberFormat="1" applyFont="1" applyFill="1" applyBorder="1" applyAlignment="1">
      <alignment horizontal="right" vertical="top" wrapText="1"/>
    </xf>
    <xf numFmtId="0" fontId="47" fillId="0" borderId="10" xfId="0" applyFont="1" applyBorder="1" applyAlignment="1">
      <alignment vertical="top" wrapText="1"/>
    </xf>
    <xf numFmtId="180" fontId="58" fillId="0" borderId="0" xfId="0" applyNumberFormat="1" applyFont="1" applyAlignment="1">
      <alignment/>
    </xf>
    <xf numFmtId="10" fontId="58" fillId="0" borderId="0" xfId="0" applyNumberFormat="1" applyFont="1" applyAlignment="1">
      <alignment/>
    </xf>
    <xf numFmtId="0" fontId="57" fillId="0" borderId="0" xfId="0" applyFont="1" applyAlignment="1">
      <alignment/>
    </xf>
    <xf numFmtId="180" fontId="59" fillId="0" borderId="0" xfId="0" applyNumberFormat="1" applyFont="1" applyAlignment="1">
      <alignment/>
    </xf>
    <xf numFmtId="10" fontId="59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0" fontId="35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vertical="top" wrapText="1" shrinkToFit="1"/>
    </xf>
    <xf numFmtId="0" fontId="33" fillId="0" borderId="10" xfId="0" applyFont="1" applyBorder="1" applyAlignment="1">
      <alignment vertical="top" wrapText="1"/>
    </xf>
    <xf numFmtId="49" fontId="33" fillId="32" borderId="10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0" xfId="0" applyFont="1" applyAlignment="1">
      <alignment vertical="top"/>
    </xf>
    <xf numFmtId="180" fontId="1" fillId="0" borderId="13" xfId="0" applyNumberFormat="1" applyFont="1" applyBorder="1" applyAlignment="1">
      <alignment vertical="top"/>
    </xf>
    <xf numFmtId="0" fontId="0" fillId="0" borderId="15" xfId="0" applyBorder="1" applyAlignment="1">
      <alignment/>
    </xf>
    <xf numFmtId="0" fontId="15" fillId="0" borderId="12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180" fontId="4" fillId="0" borderId="12" xfId="0" applyNumberFormat="1" applyFont="1" applyBorder="1" applyAlignment="1">
      <alignment horizontal="center" vertical="top" wrapText="1" shrinkToFit="1"/>
    </xf>
    <xf numFmtId="180" fontId="12" fillId="0" borderId="12" xfId="0" applyNumberFormat="1" applyFont="1" applyBorder="1" applyAlignment="1">
      <alignment horizontal="center" vertical="top" wrapText="1" shrinkToFit="1"/>
    </xf>
    <xf numFmtId="180" fontId="7" fillId="0" borderId="12" xfId="0" applyNumberFormat="1" applyFont="1" applyBorder="1" applyAlignment="1">
      <alignment horizontal="center" vertical="top"/>
    </xf>
    <xf numFmtId="180" fontId="42" fillId="0" borderId="12" xfId="0" applyNumberFormat="1" applyFont="1" applyBorder="1" applyAlignment="1">
      <alignment horizontal="center" vertical="top"/>
    </xf>
    <xf numFmtId="180" fontId="0" fillId="0" borderId="0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" fontId="14" fillId="0" borderId="16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89" fontId="31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61" fillId="0" borderId="0" xfId="0" applyFont="1" applyBorder="1" applyAlignment="1">
      <alignment/>
    </xf>
    <xf numFmtId="2" fontId="62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left" vertical="top" wrapText="1" shrinkToFit="1"/>
    </xf>
    <xf numFmtId="49" fontId="33" fillId="0" borderId="10" xfId="0" applyNumberFormat="1" applyFont="1" applyBorder="1" applyAlignment="1">
      <alignment horizontal="center" vertical="top" wrapText="1"/>
    </xf>
    <xf numFmtId="0" fontId="61" fillId="0" borderId="0" xfId="0" applyFont="1" applyAlignment="1">
      <alignment/>
    </xf>
    <xf numFmtId="0" fontId="63" fillId="0" borderId="10" xfId="0" applyFont="1" applyBorder="1" applyAlignment="1">
      <alignment vertical="top" wrapText="1"/>
    </xf>
    <xf numFmtId="49" fontId="63" fillId="0" borderId="10" xfId="0" applyNumberFormat="1" applyFont="1" applyBorder="1" applyAlignment="1">
      <alignment horizontal="center" vertical="top" wrapText="1"/>
    </xf>
    <xf numFmtId="49" fontId="63" fillId="32" borderId="10" xfId="0" applyNumberFormat="1" applyFont="1" applyFill="1" applyBorder="1" applyAlignment="1">
      <alignment horizontal="center" vertical="top" wrapText="1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0" fillId="0" borderId="0" xfId="0" applyFont="1" applyAlignment="1" quotePrefix="1">
      <alignment/>
    </xf>
    <xf numFmtId="0" fontId="24" fillId="0" borderId="10" xfId="0" applyNumberFormat="1" applyFont="1" applyBorder="1" applyAlignment="1">
      <alignment horizontal="left" vertical="top" wrapText="1" shrinkToFit="1"/>
    </xf>
    <xf numFmtId="180" fontId="24" fillId="0" borderId="0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left" vertical="top"/>
    </xf>
    <xf numFmtId="2" fontId="24" fillId="0" borderId="10" xfId="0" applyNumberFormat="1" applyFont="1" applyBorder="1" applyAlignment="1">
      <alignment horizontal="center" vertical="top"/>
    </xf>
    <xf numFmtId="180" fontId="31" fillId="32" borderId="10" xfId="0" applyNumberFormat="1" applyFont="1" applyFill="1" applyBorder="1" applyAlignment="1">
      <alignment horizontal="right" vertical="top"/>
    </xf>
    <xf numFmtId="180" fontId="3" fillId="32" borderId="10" xfId="0" applyNumberFormat="1" applyFont="1" applyFill="1" applyBorder="1" applyAlignment="1">
      <alignment vertical="top"/>
    </xf>
    <xf numFmtId="180" fontId="6" fillId="32" borderId="10" xfId="0" applyNumberFormat="1" applyFont="1" applyFill="1" applyBorder="1" applyAlignment="1">
      <alignment vertical="top"/>
    </xf>
    <xf numFmtId="180" fontId="12" fillId="32" borderId="10" xfId="0" applyNumberFormat="1" applyFont="1" applyFill="1" applyBorder="1" applyAlignment="1">
      <alignment horizontal="right" vertical="top"/>
    </xf>
    <xf numFmtId="180" fontId="33" fillId="32" borderId="12" xfId="0" applyNumberFormat="1" applyFont="1" applyFill="1" applyBorder="1" applyAlignment="1">
      <alignment vertical="top"/>
    </xf>
    <xf numFmtId="180" fontId="5" fillId="32" borderId="10" xfId="0" applyNumberFormat="1" applyFont="1" applyFill="1" applyBorder="1" applyAlignment="1">
      <alignment vertical="top"/>
    </xf>
    <xf numFmtId="180" fontId="12" fillId="32" borderId="10" xfId="0" applyNumberFormat="1" applyFont="1" applyFill="1" applyBorder="1" applyAlignment="1">
      <alignment vertical="top"/>
    </xf>
    <xf numFmtId="180" fontId="63" fillId="32" borderId="10" xfId="0" applyNumberFormat="1" applyFont="1" applyFill="1" applyBorder="1" applyAlignment="1">
      <alignment vertical="top"/>
    </xf>
    <xf numFmtId="49" fontId="33" fillId="0" borderId="10" xfId="0" applyNumberFormat="1" applyFont="1" applyBorder="1" applyAlignment="1">
      <alignment horizontal="center" vertical="top" wrapText="1" shrinkToFit="1"/>
    </xf>
    <xf numFmtId="49" fontId="29" fillId="0" borderId="10" xfId="0" applyNumberFormat="1" applyFont="1" applyBorder="1" applyAlignment="1">
      <alignment horizontal="center" vertical="top" wrapText="1" shrinkToFit="1"/>
    </xf>
    <xf numFmtId="49" fontId="12" fillId="0" borderId="10" xfId="0" applyNumberFormat="1" applyFont="1" applyBorder="1" applyAlignment="1">
      <alignment vertical="top" wrapText="1"/>
    </xf>
    <xf numFmtId="180" fontId="0" fillId="0" borderId="0" xfId="0" applyNumberFormat="1" applyFont="1" applyAlignment="1">
      <alignment/>
    </xf>
    <xf numFmtId="49" fontId="15" fillId="0" borderId="10" xfId="0" applyNumberFormat="1" applyFont="1" applyBorder="1" applyAlignment="1">
      <alignment horizontal="center" vertical="top" wrapText="1"/>
    </xf>
    <xf numFmtId="0" fontId="67" fillId="0" borderId="0" xfId="0" applyFont="1" applyAlignment="1">
      <alignment/>
    </xf>
    <xf numFmtId="0" fontId="15" fillId="0" borderId="0" xfId="0" applyFont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49" fontId="56" fillId="0" borderId="10" xfId="0" applyNumberFormat="1" applyFont="1" applyBorder="1" applyAlignment="1">
      <alignment horizontal="center" vertical="top" wrapText="1"/>
    </xf>
    <xf numFmtId="49" fontId="56" fillId="32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180" fontId="50" fillId="0" borderId="0" xfId="0" applyNumberFormat="1" applyFont="1" applyAlignment="1">
      <alignment horizontal="left" vertical="top"/>
    </xf>
    <xf numFmtId="0" fontId="69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right"/>
    </xf>
    <xf numFmtId="0" fontId="71" fillId="0" borderId="0" xfId="0" applyFont="1" applyAlignment="1">
      <alignment/>
    </xf>
    <xf numFmtId="0" fontId="28" fillId="0" borderId="10" xfId="0" applyFont="1" applyBorder="1" applyAlignment="1">
      <alignment horizontal="center" vertical="top" wrapText="1"/>
    </xf>
    <xf numFmtId="49" fontId="72" fillId="32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1" fillId="0" borderId="0" xfId="0" applyNumberFormat="1" applyFont="1" applyAlignment="1">
      <alignment vertical="top"/>
    </xf>
    <xf numFmtId="49" fontId="73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180" fontId="1" fillId="0" borderId="0" xfId="0" applyNumberFormat="1" applyFont="1" applyAlignment="1">
      <alignment vertical="top"/>
    </xf>
    <xf numFmtId="180" fontId="0" fillId="0" borderId="0" xfId="0" applyNumberFormat="1" applyAlignment="1">
      <alignment vertical="top"/>
    </xf>
    <xf numFmtId="0" fontId="1" fillId="0" borderId="0" xfId="0" applyFont="1" applyBorder="1" applyAlignment="1">
      <alignment horizontal="center"/>
    </xf>
    <xf numFmtId="180" fontId="5" fillId="32" borderId="10" xfId="0" applyNumberFormat="1" applyFont="1" applyFill="1" applyBorder="1" applyAlignment="1">
      <alignment horizontal="right" vertical="top"/>
    </xf>
    <xf numFmtId="0" fontId="48" fillId="0" borderId="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right" vertical="top"/>
    </xf>
    <xf numFmtId="180" fontId="5" fillId="0" borderId="10" xfId="0" applyNumberFormat="1" applyFont="1" applyBorder="1" applyAlignment="1">
      <alignment horizontal="right" vertical="top"/>
    </xf>
    <xf numFmtId="180" fontId="15" fillId="32" borderId="10" xfId="0" applyNumberFormat="1" applyFont="1" applyFill="1" applyBorder="1" applyAlignment="1">
      <alignment horizontal="right" vertical="top"/>
    </xf>
    <xf numFmtId="180" fontId="6" fillId="0" borderId="10" xfId="0" applyNumberFormat="1" applyFont="1" applyBorder="1" applyAlignment="1">
      <alignment horizontal="right" vertical="top"/>
    </xf>
    <xf numFmtId="180" fontId="3" fillId="0" borderId="10" xfId="0" applyNumberFormat="1" applyFont="1" applyBorder="1" applyAlignment="1">
      <alignment horizontal="right" vertical="top"/>
    </xf>
    <xf numFmtId="180" fontId="12" fillId="32" borderId="12" xfId="0" applyNumberFormat="1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8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39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180" fontId="48" fillId="0" borderId="10" xfId="0" applyNumberFormat="1" applyFont="1" applyBorder="1" applyAlignment="1">
      <alignment horizontal="center" vertical="top" wrapText="1"/>
    </xf>
    <xf numFmtId="0" fontId="68" fillId="0" borderId="10" xfId="0" applyFont="1" applyBorder="1" applyAlignment="1">
      <alignment vertical="top" wrapText="1"/>
    </xf>
    <xf numFmtId="180" fontId="68" fillId="0" borderId="10" xfId="0" applyNumberFormat="1" applyFont="1" applyBorder="1" applyAlignment="1">
      <alignment horizontal="center" vertical="top" wrapText="1"/>
    </xf>
    <xf numFmtId="180" fontId="15" fillId="32" borderId="12" xfId="0" applyNumberFormat="1" applyFont="1" applyFill="1" applyBorder="1" applyAlignment="1">
      <alignment vertical="top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 shrinkToFit="1"/>
    </xf>
    <xf numFmtId="0" fontId="39" fillId="0" borderId="10" xfId="0" applyFont="1" applyBorder="1" applyAlignment="1">
      <alignment vertical="top" wrapText="1" shrinkToFit="1"/>
    </xf>
    <xf numFmtId="180" fontId="39" fillId="0" borderId="10" xfId="0" applyNumberFormat="1" applyFont="1" applyBorder="1" applyAlignment="1">
      <alignment horizontal="center" vertical="top" wrapText="1" shrinkToFit="1"/>
    </xf>
    <xf numFmtId="49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vertical="top" wrapText="1" shrinkToFit="1"/>
    </xf>
    <xf numFmtId="180" fontId="38" fillId="0" borderId="10" xfId="0" applyNumberFormat="1" applyFont="1" applyBorder="1" applyAlignment="1">
      <alignment horizontal="center" vertical="top" wrapText="1" shrinkToFit="1"/>
    </xf>
    <xf numFmtId="0" fontId="38" fillId="0" borderId="10" xfId="0" applyFont="1" applyFill="1" applyBorder="1" applyAlignment="1">
      <alignment horizontal="center" vertical="top"/>
    </xf>
    <xf numFmtId="0" fontId="38" fillId="0" borderId="10" xfId="0" applyFont="1" applyFill="1" applyBorder="1" applyAlignment="1">
      <alignment horizontal="justify" vertical="top" wrapText="1"/>
    </xf>
    <xf numFmtId="180" fontId="38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justify" vertical="top" wrapText="1"/>
    </xf>
    <xf numFmtId="49" fontId="45" fillId="0" borderId="10" xfId="0" applyNumberFormat="1" applyFont="1" applyBorder="1" applyAlignment="1">
      <alignment horizontal="center" vertical="top"/>
    </xf>
    <xf numFmtId="49" fontId="39" fillId="0" borderId="10" xfId="0" applyNumberFormat="1" applyFont="1" applyBorder="1" applyAlignment="1">
      <alignment horizontal="center" vertical="top"/>
    </xf>
    <xf numFmtId="180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center" vertical="top" wrapText="1" shrinkToFit="1"/>
    </xf>
    <xf numFmtId="0" fontId="39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2" fontId="38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distributed"/>
    </xf>
    <xf numFmtId="0" fontId="44" fillId="0" borderId="12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49" fontId="38" fillId="32" borderId="10" xfId="0" applyNumberFormat="1" applyFont="1" applyFill="1" applyBorder="1" applyAlignment="1">
      <alignment horizontal="center" vertical="top" wrapText="1" shrinkToFit="1"/>
    </xf>
    <xf numFmtId="0" fontId="38" fillId="0" borderId="0" xfId="0" applyFont="1" applyBorder="1" applyAlignment="1">
      <alignment horizontal="right"/>
    </xf>
    <xf numFmtId="49" fontId="38" fillId="32" borderId="10" xfId="0" applyNumberFormat="1" applyFont="1" applyFill="1" applyBorder="1" applyAlignment="1">
      <alignment horizontal="center" vertical="center" wrapText="1" shrinkToFit="1"/>
    </xf>
    <xf numFmtId="0" fontId="38" fillId="32" borderId="10" xfId="0" applyFont="1" applyFill="1" applyBorder="1" applyAlignment="1">
      <alignment horizontal="center" vertical="center" wrapText="1"/>
    </xf>
    <xf numFmtId="0" fontId="38" fillId="32" borderId="10" xfId="0" applyNumberFormat="1" applyFont="1" applyFill="1" applyBorder="1" applyAlignment="1">
      <alignment horizontal="center" wrapText="1" shrinkToFit="1"/>
    </xf>
    <xf numFmtId="49" fontId="38" fillId="32" borderId="10" xfId="0" applyNumberFormat="1" applyFont="1" applyFill="1" applyBorder="1" applyAlignment="1">
      <alignment horizontal="center" wrapText="1" shrinkToFit="1"/>
    </xf>
    <xf numFmtId="49" fontId="38" fillId="32" borderId="10" xfId="0" applyNumberFormat="1" applyFont="1" applyFill="1" applyBorder="1" applyAlignment="1">
      <alignment horizontal="center"/>
    </xf>
    <xf numFmtId="0" fontId="39" fillId="32" borderId="10" xfId="0" applyNumberFormat="1" applyFont="1" applyFill="1" applyBorder="1" applyAlignment="1">
      <alignment horizontal="left" vertical="top" wrapText="1" shrinkToFit="1"/>
    </xf>
    <xf numFmtId="180" fontId="39" fillId="32" borderId="10" xfId="0" applyNumberFormat="1" applyFont="1" applyFill="1" applyBorder="1" applyAlignment="1">
      <alignment horizontal="center" vertical="top"/>
    </xf>
    <xf numFmtId="49" fontId="39" fillId="32" borderId="10" xfId="0" applyNumberFormat="1" applyFont="1" applyFill="1" applyBorder="1" applyAlignment="1">
      <alignment horizontal="center" vertical="top" wrapText="1" shrinkToFit="1"/>
    </xf>
    <xf numFmtId="180" fontId="39" fillId="32" borderId="10" xfId="0" applyNumberFormat="1" applyFont="1" applyFill="1" applyBorder="1" applyAlignment="1">
      <alignment vertical="top"/>
    </xf>
    <xf numFmtId="188" fontId="38" fillId="32" borderId="10" xfId="0" applyNumberFormat="1" applyFont="1" applyFill="1" applyBorder="1" applyAlignment="1">
      <alignment horizontal="left" vertical="top" wrapText="1"/>
    </xf>
    <xf numFmtId="180" fontId="38" fillId="32" borderId="10" xfId="0" applyNumberFormat="1" applyFont="1" applyFill="1" applyBorder="1" applyAlignment="1">
      <alignment vertical="top"/>
    </xf>
    <xf numFmtId="180" fontId="38" fillId="32" borderId="10" xfId="0" applyNumberFormat="1" applyFont="1" applyFill="1" applyBorder="1" applyAlignment="1">
      <alignment horizontal="center" vertical="top"/>
    </xf>
    <xf numFmtId="180" fontId="38" fillId="32" borderId="10" xfId="0" applyNumberFormat="1" applyFont="1" applyFill="1" applyBorder="1" applyAlignment="1">
      <alignment horizontal="right" vertical="top"/>
    </xf>
    <xf numFmtId="49" fontId="38" fillId="32" borderId="10" xfId="0" applyNumberFormat="1" applyFont="1" applyFill="1" applyBorder="1" applyAlignment="1">
      <alignment horizontal="center" vertical="top" wrapText="1"/>
    </xf>
    <xf numFmtId="0" fontId="38" fillId="32" borderId="0" xfId="0" applyFont="1" applyFill="1" applyBorder="1" applyAlignment="1">
      <alignment horizontal="center"/>
    </xf>
    <xf numFmtId="180" fontId="24" fillId="32" borderId="0" xfId="0" applyNumberFormat="1" applyFont="1" applyFill="1" applyAlignment="1">
      <alignment/>
    </xf>
    <xf numFmtId="0" fontId="18" fillId="0" borderId="0" xfId="0" applyFont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193" fontId="25" fillId="0" borderId="10" xfId="0" applyNumberFormat="1" applyFont="1" applyBorder="1" applyAlignment="1">
      <alignment horizontal="center" vertical="top"/>
    </xf>
    <xf numFmtId="193" fontId="21" fillId="0" borderId="10" xfId="0" applyNumberFormat="1" applyFont="1" applyBorder="1" applyAlignment="1">
      <alignment horizontal="center" vertical="top"/>
    </xf>
    <xf numFmtId="193" fontId="7" fillId="0" borderId="12" xfId="0" applyNumberFormat="1" applyFont="1" applyBorder="1" applyAlignment="1">
      <alignment horizontal="center" vertical="top"/>
    </xf>
    <xf numFmtId="49" fontId="51" fillId="0" borderId="0" xfId="0" applyNumberFormat="1" applyFont="1" applyAlignment="1">
      <alignment/>
    </xf>
    <xf numFmtId="180" fontId="3" fillId="0" borderId="10" xfId="0" applyNumberFormat="1" applyFont="1" applyBorder="1" applyAlignment="1">
      <alignment vertical="top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61" fillId="0" borderId="0" xfId="0" applyNumberFormat="1" applyFont="1" applyBorder="1" applyAlignment="1">
      <alignment/>
    </xf>
    <xf numFmtId="180" fontId="25" fillId="0" borderId="12" xfId="0" applyNumberFormat="1" applyFont="1" applyBorder="1" applyAlignment="1">
      <alignment horizontal="center" vertical="top" wrapText="1" shrinkToFit="1"/>
    </xf>
    <xf numFmtId="180" fontId="25" fillId="0" borderId="10" xfId="0" applyNumberFormat="1" applyFont="1" applyBorder="1" applyAlignment="1">
      <alignment horizontal="center" vertical="top" wrapText="1" shrinkToFi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61" fillId="0" borderId="0" xfId="0" applyFont="1" applyBorder="1" applyAlignment="1">
      <alignment horizontal="center"/>
    </xf>
    <xf numFmtId="2" fontId="62" fillId="34" borderId="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vertical="top"/>
    </xf>
    <xf numFmtId="0" fontId="78" fillId="0" borderId="10" xfId="0" applyFont="1" applyBorder="1" applyAlignment="1">
      <alignment vertical="top" wrapText="1"/>
    </xf>
    <xf numFmtId="49" fontId="0" fillId="0" borderId="0" xfId="0" applyNumberFormat="1" applyFont="1" applyAlignment="1">
      <alignment vertical="top"/>
    </xf>
    <xf numFmtId="180" fontId="15" fillId="32" borderId="10" xfId="0" applyNumberFormat="1" applyFont="1" applyFill="1" applyBorder="1" applyAlignment="1">
      <alignment vertical="top"/>
    </xf>
    <xf numFmtId="180" fontId="31" fillId="32" borderId="12" xfId="0" applyNumberFormat="1" applyFont="1" applyFill="1" applyBorder="1" applyAlignment="1">
      <alignment vertical="top"/>
    </xf>
    <xf numFmtId="180" fontId="45" fillId="0" borderId="10" xfId="0" applyNumberFormat="1" applyFont="1" applyBorder="1" applyAlignment="1">
      <alignment horizontal="center" vertical="center" wrapText="1"/>
    </xf>
    <xf numFmtId="0" fontId="39" fillId="32" borderId="10" xfId="0" applyFont="1" applyFill="1" applyBorder="1" applyAlignment="1">
      <alignment horizontal="center" vertical="top"/>
    </xf>
    <xf numFmtId="49" fontId="38" fillId="0" borderId="10" xfId="0" applyNumberFormat="1" applyFont="1" applyBorder="1" applyAlignment="1">
      <alignment vertical="top" wrapText="1" shrinkToFit="1"/>
    </xf>
    <xf numFmtId="49" fontId="38" fillId="0" borderId="10" xfId="0" applyNumberFormat="1" applyFont="1" applyBorder="1" applyAlignment="1">
      <alignment horizontal="center" vertical="top" wrapText="1" shrinkToFit="1"/>
    </xf>
    <xf numFmtId="0" fontId="38" fillId="0" borderId="10" xfId="0" applyNumberFormat="1" applyFont="1" applyBorder="1" applyAlignment="1">
      <alignment horizontal="left" vertical="top" wrapText="1" shrinkToFit="1"/>
    </xf>
    <xf numFmtId="0" fontId="79" fillId="0" borderId="10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2" fontId="24" fillId="0" borderId="10" xfId="0" applyNumberFormat="1" applyFont="1" applyBorder="1" applyAlignment="1">
      <alignment vertical="top"/>
    </xf>
    <xf numFmtId="0" fontId="24" fillId="0" borderId="10" xfId="0" applyFont="1" applyBorder="1" applyAlignment="1">
      <alignment horizontal="justify" vertical="top" wrapText="1"/>
    </xf>
    <xf numFmtId="0" fontId="38" fillId="32" borderId="10" xfId="0" applyNumberFormat="1" applyFont="1" applyFill="1" applyBorder="1" applyAlignment="1">
      <alignment horizontal="left" vertical="top" wrapText="1" shrinkToFit="1"/>
    </xf>
    <xf numFmtId="0" fontId="38" fillId="32" borderId="10" xfId="0" applyFont="1" applyFill="1" applyBorder="1" applyAlignment="1">
      <alignment horizontal="center" vertical="top"/>
    </xf>
    <xf numFmtId="0" fontId="80" fillId="0" borderId="0" xfId="0" applyFont="1" applyAlignment="1">
      <alignment/>
    </xf>
    <xf numFmtId="49" fontId="76" fillId="32" borderId="10" xfId="0" applyNumberFormat="1" applyFont="1" applyFill="1" applyBorder="1" applyAlignment="1">
      <alignment horizontal="center" vertical="top" wrapText="1"/>
    </xf>
    <xf numFmtId="49" fontId="73" fillId="32" borderId="10" xfId="0" applyNumberFormat="1" applyFont="1" applyFill="1" applyBorder="1" applyAlignment="1">
      <alignment horizontal="center" vertical="top" wrapText="1"/>
    </xf>
    <xf numFmtId="49" fontId="81" fillId="32" borderId="10" xfId="0" applyNumberFormat="1" applyFont="1" applyFill="1" applyBorder="1" applyAlignment="1">
      <alignment horizontal="center" vertical="top" wrapText="1"/>
    </xf>
    <xf numFmtId="0" fontId="12" fillId="32" borderId="0" xfId="0" applyFont="1" applyFill="1" applyBorder="1" applyAlignment="1">
      <alignment horizontal="right" wrapText="1" shrinkToFit="1"/>
    </xf>
    <xf numFmtId="0" fontId="15" fillId="32" borderId="12" xfId="0" applyFont="1" applyFill="1" applyBorder="1" applyAlignment="1">
      <alignment horizontal="center" vertical="center" wrapText="1" shrinkToFit="1"/>
    </xf>
    <xf numFmtId="0" fontId="6" fillId="32" borderId="12" xfId="0" applyFont="1" applyFill="1" applyBorder="1" applyAlignment="1">
      <alignment horizontal="center" vertical="center" wrapText="1" shrinkToFit="1"/>
    </xf>
    <xf numFmtId="180" fontId="12" fillId="32" borderId="10" xfId="0" applyNumberFormat="1" applyFont="1" applyFill="1" applyBorder="1" applyAlignment="1">
      <alignment horizontal="center" vertical="top" wrapText="1" shrinkToFit="1"/>
    </xf>
    <xf numFmtId="180" fontId="12" fillId="32" borderId="12" xfId="0" applyNumberFormat="1" applyFont="1" applyFill="1" applyBorder="1" applyAlignment="1">
      <alignment horizontal="center" vertical="top" wrapText="1" shrinkToFit="1"/>
    </xf>
    <xf numFmtId="180" fontId="12" fillId="32" borderId="12" xfId="53" applyNumberFormat="1" applyFont="1" applyFill="1" applyBorder="1" applyAlignment="1">
      <alignment horizontal="center" vertical="top" wrapText="1"/>
      <protection/>
    </xf>
    <xf numFmtId="180" fontId="12" fillId="32" borderId="12" xfId="0" applyNumberFormat="1" applyFont="1" applyFill="1" applyBorder="1" applyAlignment="1">
      <alignment horizontal="center" vertical="top"/>
    </xf>
    <xf numFmtId="1" fontId="12" fillId="32" borderId="12" xfId="0" applyNumberFormat="1" applyFont="1" applyFill="1" applyBorder="1" applyAlignment="1">
      <alignment horizontal="center" vertical="top"/>
    </xf>
    <xf numFmtId="180" fontId="1" fillId="32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justify" vertical="center"/>
    </xf>
    <xf numFmtId="0" fontId="15" fillId="32" borderId="10" xfId="0" applyFont="1" applyFill="1" applyBorder="1" applyAlignment="1">
      <alignment horizontal="center" vertical="center" wrapText="1"/>
    </xf>
    <xf numFmtId="1" fontId="14" fillId="32" borderId="16" xfId="0" applyNumberFormat="1" applyFont="1" applyFill="1" applyBorder="1" applyAlignment="1">
      <alignment horizontal="center" vertical="top"/>
    </xf>
    <xf numFmtId="180" fontId="6" fillId="32" borderId="10" xfId="0" applyNumberFormat="1" applyFont="1" applyFill="1" applyBorder="1" applyAlignment="1">
      <alignment horizontal="right" vertical="top"/>
    </xf>
    <xf numFmtId="180" fontId="12" fillId="32" borderId="12" xfId="0" applyNumberFormat="1" applyFont="1" applyFill="1" applyBorder="1" applyAlignment="1">
      <alignment vertical="top"/>
    </xf>
    <xf numFmtId="49" fontId="12" fillId="32" borderId="10" xfId="0" applyNumberFormat="1" applyFont="1" applyFill="1" applyBorder="1" applyAlignment="1">
      <alignment horizontal="right" vertical="top"/>
    </xf>
    <xf numFmtId="180" fontId="6" fillId="32" borderId="12" xfId="0" applyNumberFormat="1" applyFont="1" applyFill="1" applyBorder="1" applyAlignment="1">
      <alignment horizontal="right" vertical="top"/>
    </xf>
    <xf numFmtId="180" fontId="3" fillId="32" borderId="10" xfId="0" applyNumberFormat="1" applyFont="1" applyFill="1" applyBorder="1" applyAlignment="1">
      <alignment horizontal="right" vertical="top"/>
    </xf>
    <xf numFmtId="180" fontId="15" fillId="32" borderId="0" xfId="0" applyNumberFormat="1" applyFont="1" applyFill="1" applyAlignment="1">
      <alignment/>
    </xf>
    <xf numFmtId="189" fontId="31" fillId="32" borderId="0" xfId="0" applyNumberFormat="1" applyFont="1" applyFill="1" applyBorder="1" applyAlignment="1">
      <alignment horizontal="center"/>
    </xf>
    <xf numFmtId="2" fontId="5" fillId="32" borderId="0" xfId="0" applyNumberFormat="1" applyFont="1" applyFill="1" applyAlignment="1">
      <alignment/>
    </xf>
    <xf numFmtId="180" fontId="1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61" fillId="32" borderId="0" xfId="0" applyFont="1" applyFill="1" applyBorder="1" applyAlignment="1">
      <alignment/>
    </xf>
    <xf numFmtId="49" fontId="61" fillId="32" borderId="0" xfId="0" applyNumberFormat="1" applyFont="1" applyFill="1" applyBorder="1" applyAlignment="1">
      <alignment/>
    </xf>
    <xf numFmtId="2" fontId="62" fillId="32" borderId="0" xfId="0" applyNumberFormat="1" applyFont="1" applyFill="1" applyBorder="1" applyAlignment="1">
      <alignment/>
    </xf>
    <xf numFmtId="0" fontId="46" fillId="0" borderId="10" xfId="0" applyFont="1" applyBorder="1" applyAlignment="1">
      <alignment vertical="top" wrapText="1" shrinkToFit="1"/>
    </xf>
    <xf numFmtId="49" fontId="69" fillId="0" borderId="0" xfId="0" applyNumberFormat="1" applyFont="1" applyAlignment="1">
      <alignment/>
    </xf>
    <xf numFmtId="0" fontId="82" fillId="0" borderId="10" xfId="0" applyFont="1" applyBorder="1" applyAlignment="1">
      <alignment horizontal="center" vertical="top" wrapText="1"/>
    </xf>
    <xf numFmtId="49" fontId="82" fillId="32" borderId="10" xfId="0" applyNumberFormat="1" applyFont="1" applyFill="1" applyBorder="1" applyAlignment="1">
      <alignment horizontal="center" vertical="top" wrapText="1"/>
    </xf>
    <xf numFmtId="49" fontId="70" fillId="32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vertical="top" wrapText="1"/>
    </xf>
    <xf numFmtId="180" fontId="62" fillId="0" borderId="0" xfId="0" applyNumberFormat="1" applyFont="1" applyAlignment="1">
      <alignment/>
    </xf>
    <xf numFmtId="0" fontId="6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1" fillId="32" borderId="0" xfId="0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8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15" fillId="0" borderId="11" xfId="0" applyNumberFormat="1" applyFont="1" applyBorder="1" applyAlignment="1">
      <alignment horizontal="right" vertical="top" wrapText="1" shrinkToFit="1"/>
    </xf>
    <xf numFmtId="49" fontId="13" fillId="0" borderId="16" xfId="0" applyNumberFormat="1" applyFont="1" applyBorder="1" applyAlignment="1">
      <alignment horizontal="right" vertical="top" wrapText="1" shrinkToFit="1"/>
    </xf>
    <xf numFmtId="180" fontId="15" fillId="32" borderId="12" xfId="0" applyNumberFormat="1" applyFont="1" applyFill="1" applyBorder="1" applyAlignment="1">
      <alignment horizontal="right" vertical="top"/>
    </xf>
    <xf numFmtId="49" fontId="12" fillId="32" borderId="12" xfId="0" applyNumberFormat="1" applyFont="1" applyFill="1" applyBorder="1" applyAlignment="1">
      <alignment horizontal="right" vertical="top" wrapText="1"/>
    </xf>
    <xf numFmtId="49" fontId="3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right" vertical="top" wrapText="1"/>
    </xf>
    <xf numFmtId="49" fontId="6" fillId="32" borderId="12" xfId="0" applyNumberFormat="1" applyFont="1" applyFill="1" applyBorder="1" applyAlignment="1">
      <alignment horizontal="right" vertical="top" wrapText="1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46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60" fillId="0" borderId="10" xfId="0" applyNumberFormat="1" applyFont="1" applyBorder="1" applyAlignment="1">
      <alignment horizontal="center" vertical="top"/>
    </xf>
    <xf numFmtId="0" fontId="60" fillId="0" borderId="10" xfId="0" applyFont="1" applyBorder="1" applyAlignment="1">
      <alignment vertical="top" wrapText="1" shrinkToFit="1"/>
    </xf>
    <xf numFmtId="49" fontId="84" fillId="0" borderId="10" xfId="0" applyNumberFormat="1" applyFont="1" applyBorder="1" applyAlignment="1">
      <alignment horizontal="center" vertical="top"/>
    </xf>
    <xf numFmtId="0" fontId="84" fillId="0" borderId="10" xfId="0" applyFont="1" applyBorder="1" applyAlignment="1">
      <alignment vertical="top" wrapText="1" shrinkToFit="1"/>
    </xf>
    <xf numFmtId="0" fontId="60" fillId="0" borderId="10" xfId="0" applyFont="1" applyBorder="1" applyAlignment="1">
      <alignment horizontal="justify" vertical="top" wrapText="1"/>
    </xf>
    <xf numFmtId="0" fontId="84" fillId="0" borderId="10" xfId="0" applyFont="1" applyBorder="1" applyAlignment="1">
      <alignment horizontal="center" vertical="top"/>
    </xf>
    <xf numFmtId="0" fontId="84" fillId="0" borderId="10" xfId="0" applyFont="1" applyBorder="1" applyAlignment="1">
      <alignment horizontal="justify" vertical="top" wrapText="1"/>
    </xf>
    <xf numFmtId="49" fontId="46" fillId="0" borderId="10" xfId="0" applyNumberFormat="1" applyFont="1" applyBorder="1" applyAlignment="1">
      <alignment horizontal="center" vertical="top"/>
    </xf>
    <xf numFmtId="49" fontId="17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vertical="top" wrapText="1" shrinkToFit="1"/>
    </xf>
    <xf numFmtId="49" fontId="85" fillId="0" borderId="10" xfId="0" applyNumberFormat="1" applyFont="1" applyBorder="1" applyAlignment="1">
      <alignment horizontal="center" vertical="top"/>
    </xf>
    <xf numFmtId="0" fontId="85" fillId="0" borderId="10" xfId="0" applyFont="1" applyBorder="1" applyAlignment="1">
      <alignment vertical="top" wrapText="1" shrinkToFit="1"/>
    </xf>
    <xf numFmtId="49" fontId="24" fillId="0" borderId="10" xfId="53" applyNumberFormat="1" applyFont="1" applyBorder="1" applyAlignment="1">
      <alignment horizontal="center" vertical="top"/>
      <protection/>
    </xf>
    <xf numFmtId="0" fontId="24" fillId="0" borderId="10" xfId="53" applyFont="1" applyBorder="1" applyAlignment="1">
      <alignment vertical="top" wrapText="1"/>
      <protection/>
    </xf>
    <xf numFmtId="49" fontId="86" fillId="0" borderId="10" xfId="53" applyNumberFormat="1" applyFont="1" applyBorder="1" applyAlignment="1">
      <alignment horizontal="center" vertical="top"/>
      <protection/>
    </xf>
    <xf numFmtId="0" fontId="86" fillId="0" borderId="0" xfId="0" applyFont="1" applyAlignment="1">
      <alignment horizontal="justify" vertical="center"/>
    </xf>
    <xf numFmtId="49" fontId="46" fillId="0" borderId="10" xfId="53" applyNumberFormat="1" applyFont="1" applyBorder="1" applyAlignment="1">
      <alignment horizontal="center" vertical="top"/>
      <protection/>
    </xf>
    <xf numFmtId="0" fontId="46" fillId="0" borderId="10" xfId="53" applyFont="1" applyBorder="1" applyAlignment="1">
      <alignment vertical="top" wrapText="1"/>
      <protection/>
    </xf>
    <xf numFmtId="49" fontId="84" fillId="0" borderId="10" xfId="53" applyNumberFormat="1" applyFont="1" applyBorder="1" applyAlignment="1">
      <alignment horizontal="center" vertical="top"/>
      <protection/>
    </xf>
    <xf numFmtId="0" fontId="84" fillId="0" borderId="10" xfId="53" applyFont="1" applyBorder="1" applyAlignment="1">
      <alignment vertical="top" wrapText="1"/>
      <protection/>
    </xf>
    <xf numFmtId="49" fontId="37" fillId="0" borderId="10" xfId="53" applyNumberFormat="1" applyFont="1" applyBorder="1" applyAlignment="1">
      <alignment horizontal="center" vertical="top"/>
      <protection/>
    </xf>
    <xf numFmtId="0" fontId="37" fillId="0" borderId="10" xfId="53" applyFont="1" applyBorder="1" applyAlignment="1">
      <alignment vertical="top" wrapText="1"/>
      <protection/>
    </xf>
    <xf numFmtId="0" fontId="24" fillId="0" borderId="0" xfId="0" applyFont="1" applyAlignment="1">
      <alignment horizontal="justify" vertical="center" wrapText="1"/>
    </xf>
    <xf numFmtId="49" fontId="24" fillId="0" borderId="12" xfId="0" applyNumberFormat="1" applyFont="1" applyBorder="1" applyAlignment="1">
      <alignment horizontal="center" vertical="top"/>
    </xf>
    <xf numFmtId="49" fontId="84" fillId="0" borderId="12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87" fillId="0" borderId="10" xfId="0" applyNumberFormat="1" applyFont="1" applyBorder="1" applyAlignment="1">
      <alignment horizontal="center" vertical="top"/>
    </xf>
    <xf numFmtId="0" fontId="87" fillId="0" borderId="10" xfId="0" applyFont="1" applyBorder="1" applyAlignment="1">
      <alignment vertical="top" wrapText="1" shrinkToFit="1"/>
    </xf>
    <xf numFmtId="49" fontId="83" fillId="0" borderId="10" xfId="0" applyNumberFormat="1" applyFont="1" applyBorder="1" applyAlignment="1">
      <alignment horizontal="center" vertical="top"/>
    </xf>
    <xf numFmtId="0" fontId="83" fillId="0" borderId="10" xfId="0" applyFont="1" applyBorder="1" applyAlignment="1">
      <alignment vertical="top" wrapText="1"/>
    </xf>
    <xf numFmtId="49" fontId="17" fillId="0" borderId="10" xfId="53" applyNumberFormat="1" applyFont="1" applyBorder="1" applyAlignment="1">
      <alignment horizontal="center" vertical="top"/>
      <protection/>
    </xf>
    <xf numFmtId="0" fontId="88" fillId="0" borderId="10" xfId="0" applyFont="1" applyBorder="1" applyAlignment="1">
      <alignment horizontal="center" vertical="top"/>
    </xf>
    <xf numFmtId="0" fontId="88" fillId="0" borderId="10" xfId="0" applyFont="1" applyBorder="1" applyAlignment="1">
      <alignment vertical="top" wrapText="1"/>
    </xf>
    <xf numFmtId="0" fontId="79" fillId="0" borderId="10" xfId="0" applyFont="1" applyBorder="1" applyAlignment="1">
      <alignment horizontal="center" vertical="top"/>
    </xf>
    <xf numFmtId="49" fontId="24" fillId="0" borderId="10" xfId="0" applyNumberFormat="1" applyFont="1" applyBorder="1" applyAlignment="1">
      <alignment horizontal="left" vertical="top"/>
    </xf>
    <xf numFmtId="49" fontId="17" fillId="0" borderId="10" xfId="0" applyNumberFormat="1" applyFont="1" applyBorder="1" applyAlignment="1">
      <alignment horizontal="left" vertical="top"/>
    </xf>
    <xf numFmtId="0" fontId="60" fillId="0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/>
    </xf>
    <xf numFmtId="0" fontId="37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horizontal="center" vertical="top"/>
    </xf>
    <xf numFmtId="0" fontId="39" fillId="0" borderId="0" xfId="0" applyFont="1" applyAlignment="1">
      <alignment/>
    </xf>
    <xf numFmtId="0" fontId="77" fillId="0" borderId="0" xfId="0" applyFont="1" applyAlignment="1">
      <alignment/>
    </xf>
    <xf numFmtId="180" fontId="33" fillId="32" borderId="12" xfId="0" applyNumberFormat="1" applyFont="1" applyFill="1" applyBorder="1" applyAlignment="1">
      <alignment horizontal="center" vertical="top" wrapText="1" shrinkToFit="1"/>
    </xf>
    <xf numFmtId="180" fontId="15" fillId="32" borderId="12" xfId="0" applyNumberFormat="1" applyFont="1" applyFill="1" applyBorder="1" applyAlignment="1">
      <alignment horizontal="center" vertical="top" wrapText="1" shrinkToFit="1"/>
    </xf>
    <xf numFmtId="180" fontId="15" fillId="32" borderId="10" xfId="0" applyNumberFormat="1" applyFont="1" applyFill="1" applyBorder="1" applyAlignment="1">
      <alignment horizontal="center" vertical="top" wrapText="1" shrinkToFit="1"/>
    </xf>
    <xf numFmtId="180" fontId="33" fillId="32" borderId="10" xfId="0" applyNumberFormat="1" applyFont="1" applyFill="1" applyBorder="1" applyAlignment="1">
      <alignment horizontal="center" vertical="top" wrapText="1" shrinkToFit="1"/>
    </xf>
    <xf numFmtId="180" fontId="6" fillId="32" borderId="10" xfId="0" applyNumberFormat="1" applyFont="1" applyFill="1" applyBorder="1" applyAlignment="1">
      <alignment horizontal="right" vertical="top" wrapText="1"/>
    </xf>
    <xf numFmtId="0" fontId="38" fillId="0" borderId="10" xfId="0" applyNumberFormat="1" applyFont="1" applyBorder="1" applyAlignment="1">
      <alignment vertical="top" wrapText="1" shrinkToFit="1"/>
    </xf>
    <xf numFmtId="0" fontId="79" fillId="0" borderId="10" xfId="0" applyNumberFormat="1" applyFont="1" applyBorder="1" applyAlignment="1">
      <alignment vertical="top" wrapText="1"/>
    </xf>
    <xf numFmtId="188" fontId="46" fillId="32" borderId="10" xfId="0" applyNumberFormat="1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0" xfId="0" applyFont="1" applyAlignment="1" quotePrefix="1">
      <alignment/>
    </xf>
    <xf numFmtId="49" fontId="0" fillId="0" borderId="0" xfId="0" applyNumberFormat="1" applyFont="1" applyAlignment="1">
      <alignment/>
    </xf>
    <xf numFmtId="49" fontId="31" fillId="0" borderId="10" xfId="0" applyNumberFormat="1" applyFont="1" applyBorder="1" applyAlignment="1">
      <alignment horizontal="center" vertical="center" wrapText="1" shrinkToFit="1"/>
    </xf>
    <xf numFmtId="0" fontId="31" fillId="0" borderId="10" xfId="0" applyFont="1" applyBorder="1" applyAlignment="1">
      <alignment horizontal="left" vertical="top" wrapText="1"/>
    </xf>
    <xf numFmtId="49" fontId="31" fillId="0" borderId="10" xfId="0" applyNumberFormat="1" applyFont="1" applyBorder="1" applyAlignment="1">
      <alignment horizontal="center" vertical="top" wrapText="1" shrinkToFi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 shrinkToFit="1"/>
    </xf>
    <xf numFmtId="180" fontId="12" fillId="0" borderId="12" xfId="0" applyNumberFormat="1" applyFont="1" applyBorder="1" applyAlignment="1">
      <alignment horizontal="right" vertical="top"/>
    </xf>
    <xf numFmtId="0" fontId="15" fillId="0" borderId="12" xfId="0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180" fontId="15" fillId="0" borderId="10" xfId="0" applyNumberFormat="1" applyFont="1" applyBorder="1" applyAlignment="1">
      <alignment horizontal="right" vertical="top"/>
    </xf>
    <xf numFmtId="180" fontId="15" fillId="0" borderId="10" xfId="0" applyNumberFormat="1" applyFont="1" applyBorder="1" applyAlignment="1">
      <alignment vertical="top"/>
    </xf>
    <xf numFmtId="180" fontId="15" fillId="32" borderId="10" xfId="0" applyNumberFormat="1" applyFont="1" applyFill="1" applyBorder="1" applyAlignment="1">
      <alignment horizontal="right" vertical="top" wrapText="1"/>
    </xf>
    <xf numFmtId="180" fontId="15" fillId="0" borderId="12" xfId="0" applyNumberFormat="1" applyFont="1" applyBorder="1" applyAlignment="1">
      <alignment vertical="top"/>
    </xf>
    <xf numFmtId="180" fontId="31" fillId="0" borderId="10" xfId="0" applyNumberFormat="1" applyFont="1" applyBorder="1" applyAlignment="1">
      <alignment vertical="top"/>
    </xf>
    <xf numFmtId="180" fontId="24" fillId="0" borderId="0" xfId="0" applyNumberFormat="1" applyFont="1" applyAlignment="1">
      <alignment horizontal="center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>
      <alignment vertical="top" wrapText="1" shrinkToFit="1"/>
    </xf>
    <xf numFmtId="49" fontId="15" fillId="32" borderId="10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2" fontId="24" fillId="0" borderId="10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wrapText="1"/>
    </xf>
    <xf numFmtId="187" fontId="31" fillId="0" borderId="10" xfId="0" applyNumberFormat="1" applyFont="1" applyBorder="1" applyAlignment="1">
      <alignment horizontal="right" vertical="top"/>
    </xf>
    <xf numFmtId="49" fontId="31" fillId="0" borderId="10" xfId="0" applyNumberFormat="1" applyFont="1" applyBorder="1" applyAlignment="1">
      <alignment vertical="top" wrapText="1" shrinkToFit="1"/>
    </xf>
    <xf numFmtId="0" fontId="24" fillId="0" borderId="0" xfId="0" applyFont="1" applyAlignment="1">
      <alignment vertical="top"/>
    </xf>
    <xf numFmtId="49" fontId="24" fillId="0" borderId="0" xfId="0" applyNumberFormat="1" applyFont="1" applyAlignment="1">
      <alignment vertical="top"/>
    </xf>
    <xf numFmtId="0" fontId="23" fillId="0" borderId="0" xfId="0" applyFont="1" applyAlignment="1">
      <alignment horizontal="center" vertical="top"/>
    </xf>
    <xf numFmtId="49" fontId="31" fillId="0" borderId="10" xfId="0" applyNumberFormat="1" applyFont="1" applyBorder="1" applyAlignment="1">
      <alignment vertical="top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49" fontId="15" fillId="32" borderId="12" xfId="0" applyNumberFormat="1" applyFont="1" applyFill="1" applyBorder="1" applyAlignment="1">
      <alignment horizontal="right" vertical="top" wrapText="1"/>
    </xf>
    <xf numFmtId="49" fontId="15" fillId="32" borderId="10" xfId="0" applyNumberFormat="1" applyFont="1" applyFill="1" applyBorder="1" applyAlignment="1">
      <alignment horizontal="right" vertical="top" wrapText="1"/>
    </xf>
    <xf numFmtId="49" fontId="16" fillId="32" borderId="10" xfId="0" applyNumberFormat="1" applyFont="1" applyFill="1" applyBorder="1" applyAlignment="1">
      <alignment horizontal="right" vertical="top" wrapText="1"/>
    </xf>
    <xf numFmtId="49" fontId="31" fillId="32" borderId="0" xfId="0" applyNumberFormat="1" applyFont="1" applyFill="1" applyBorder="1" applyAlignment="1">
      <alignment horizontal="right" vertical="top" wrapText="1"/>
    </xf>
    <xf numFmtId="49" fontId="31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80" fontId="24" fillId="32" borderId="0" xfId="0" applyNumberFormat="1" applyFont="1" applyFill="1" applyAlignment="1">
      <alignment horizontal="center"/>
    </xf>
    <xf numFmtId="180" fontId="31" fillId="32" borderId="0" xfId="0" applyNumberFormat="1" applyFont="1" applyFill="1" applyAlignment="1">
      <alignment horizontal="center"/>
    </xf>
    <xf numFmtId="180" fontId="31" fillId="0" borderId="0" xfId="0" applyNumberFormat="1" applyFont="1" applyAlignment="1">
      <alignment horizontal="center"/>
    </xf>
    <xf numFmtId="2" fontId="24" fillId="32" borderId="0" xfId="0" applyNumberFormat="1" applyFont="1" applyFill="1" applyAlignment="1">
      <alignment horizontal="center"/>
    </xf>
    <xf numFmtId="10" fontId="31" fillId="32" borderId="0" xfId="0" applyNumberFormat="1" applyFont="1" applyFill="1" applyAlignment="1">
      <alignment horizontal="center"/>
    </xf>
    <xf numFmtId="10" fontId="31" fillId="0" borderId="0" xfId="0" applyNumberFormat="1" applyFont="1" applyAlignment="1">
      <alignment horizontal="center"/>
    </xf>
    <xf numFmtId="180" fontId="0" fillId="32" borderId="0" xfId="0" applyNumberFormat="1" applyFont="1" applyFill="1" applyAlignment="1">
      <alignment/>
    </xf>
    <xf numFmtId="187" fontId="0" fillId="32" borderId="0" xfId="0" applyNumberFormat="1" applyFont="1" applyFill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180" fontId="31" fillId="32" borderId="12" xfId="0" applyNumberFormat="1" applyFont="1" applyFill="1" applyBorder="1" applyAlignment="1">
      <alignment horizontal="center" vertical="top" wrapText="1" shrinkToFit="1"/>
    </xf>
    <xf numFmtId="180" fontId="33" fillId="32" borderId="12" xfId="53" applyNumberFormat="1" applyFont="1" applyFill="1" applyBorder="1" applyAlignment="1">
      <alignment horizontal="center" vertical="top" wrapText="1"/>
      <protection/>
    </xf>
    <xf numFmtId="180" fontId="31" fillId="32" borderId="12" xfId="0" applyNumberFormat="1" applyFont="1" applyFill="1" applyBorder="1" applyAlignment="1">
      <alignment horizontal="center" vertical="top"/>
    </xf>
    <xf numFmtId="180" fontId="15" fillId="32" borderId="12" xfId="0" applyNumberFormat="1" applyFont="1" applyFill="1" applyBorder="1" applyAlignment="1">
      <alignment horizontal="center" vertical="top"/>
    </xf>
    <xf numFmtId="180" fontId="33" fillId="32" borderId="12" xfId="0" applyNumberFormat="1" applyFont="1" applyFill="1" applyBorder="1" applyAlignment="1">
      <alignment horizontal="center" vertical="top"/>
    </xf>
    <xf numFmtId="180" fontId="0" fillId="0" borderId="0" xfId="0" applyNumberFormat="1" applyFont="1" applyBorder="1" applyAlignment="1">
      <alignment horizontal="center"/>
    </xf>
    <xf numFmtId="180" fontId="0" fillId="32" borderId="0" xfId="0" applyNumberFormat="1" applyFont="1" applyFill="1" applyBorder="1" applyAlignment="1">
      <alignment horizontal="center"/>
    </xf>
    <xf numFmtId="180" fontId="0" fillId="3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Alignment="1">
      <alignment/>
    </xf>
    <xf numFmtId="0" fontId="38" fillId="0" borderId="14" xfId="0" applyFont="1" applyBorder="1" applyAlignment="1">
      <alignment horizontal="right" vertical="center" wrapText="1" shrinkToFit="1"/>
    </xf>
    <xf numFmtId="0" fontId="40" fillId="0" borderId="14" xfId="0" applyFont="1" applyBorder="1" applyAlignment="1">
      <alignment horizontal="right"/>
    </xf>
    <xf numFmtId="0" fontId="48" fillId="0" borderId="0" xfId="0" applyFont="1" applyBorder="1" applyAlignment="1">
      <alignment horizontal="center" vertical="center" wrapText="1" shrinkToFit="1"/>
    </xf>
    <xf numFmtId="0" fontId="51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Alignment="1">
      <alignment/>
    </xf>
    <xf numFmtId="49" fontId="65" fillId="0" borderId="0" xfId="0" applyNumberFormat="1" applyFont="1" applyFill="1" applyBorder="1" applyAlignment="1">
      <alignment horizontal="center" vertical="top" wrapText="1"/>
    </xf>
    <xf numFmtId="0" fontId="66" fillId="0" borderId="0" xfId="0" applyFont="1" applyAlignment="1">
      <alignment/>
    </xf>
    <xf numFmtId="0" fontId="31" fillId="0" borderId="12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 shrinkToFit="1"/>
    </xf>
    <xf numFmtId="0" fontId="0" fillId="0" borderId="0" xfId="0" applyBorder="1" applyAlignment="1">
      <alignment horizontal="center" wrapText="1" shrinkToFi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right" vertical="center"/>
    </xf>
    <xf numFmtId="0" fontId="4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8" fillId="0" borderId="14" xfId="0" applyFont="1" applyBorder="1" applyAlignment="1">
      <alignment horizontal="right" vertical="center"/>
    </xf>
    <xf numFmtId="0" fontId="74" fillId="0" borderId="0" xfId="0" applyFont="1" applyAlignment="1">
      <alignment horizontal="center" vertical="top" wrapText="1"/>
    </xf>
    <xf numFmtId="0" fontId="75" fillId="0" borderId="0" xfId="0" applyFont="1" applyAlignment="1">
      <alignment horizontal="center" vertical="top"/>
    </xf>
    <xf numFmtId="0" fontId="74" fillId="0" borderId="0" xfId="0" applyFont="1" applyAlignment="1">
      <alignment horizontal="center"/>
    </xf>
    <xf numFmtId="0" fontId="75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38" fillId="32" borderId="12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49" fontId="38" fillId="32" borderId="11" xfId="0" applyNumberFormat="1" applyFont="1" applyFill="1" applyBorder="1" applyAlignment="1">
      <alignment horizontal="center" vertical="center" wrapText="1" shrinkToFit="1"/>
    </xf>
    <xf numFmtId="49" fontId="38" fillId="32" borderId="20" xfId="0" applyNumberFormat="1" applyFont="1" applyFill="1" applyBorder="1" applyAlignment="1">
      <alignment horizontal="center" vertical="center" wrapText="1" shrinkToFit="1"/>
    </xf>
    <xf numFmtId="49" fontId="48" fillId="32" borderId="0" xfId="0" applyNumberFormat="1" applyFont="1" applyFill="1" applyBorder="1" applyAlignment="1">
      <alignment horizontal="center" wrapText="1" shrinkToFit="1"/>
    </xf>
    <xf numFmtId="0" fontId="0" fillId="32" borderId="0" xfId="0" applyFont="1" applyFill="1" applyBorder="1" applyAlignment="1">
      <alignment/>
    </xf>
    <xf numFmtId="49" fontId="48" fillId="32" borderId="0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6" fillId="32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0" fillId="32" borderId="0" xfId="0" applyFont="1" applyFill="1" applyBorder="1" applyAlignment="1">
      <alignment/>
    </xf>
    <xf numFmtId="0" fontId="48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2" fillId="0" borderId="0" xfId="0" applyFont="1" applyAlignment="1">
      <alignment horizontal="center" wrapText="1"/>
    </xf>
    <xf numFmtId="0" fontId="38" fillId="0" borderId="14" xfId="0" applyFont="1" applyBorder="1" applyAlignment="1">
      <alignment horizontal="right" wrapText="1"/>
    </xf>
    <xf numFmtId="0" fontId="0" fillId="0" borderId="14" xfId="0" applyBorder="1" applyAlignment="1">
      <alignment/>
    </xf>
    <xf numFmtId="0" fontId="52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3" fillId="0" borderId="0" xfId="0" applyFont="1" applyAlignment="1">
      <alignment wrapText="1"/>
    </xf>
    <xf numFmtId="0" fontId="38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51" fillId="0" borderId="12" xfId="0" applyFont="1" applyBorder="1" applyAlignment="1">
      <alignment/>
    </xf>
    <xf numFmtId="0" fontId="38" fillId="0" borderId="12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6" fillId="0" borderId="12" xfId="0" applyNumberFormat="1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45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0" fontId="38" fillId="0" borderId="12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24" fillId="0" borderId="12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180" fontId="39" fillId="0" borderId="12" xfId="0" applyNumberFormat="1" applyFont="1" applyBorder="1" applyAlignment="1">
      <alignment horizontal="center" vertical="top" wrapText="1"/>
    </xf>
    <xf numFmtId="49" fontId="2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left"/>
    </xf>
    <xf numFmtId="49" fontId="15" fillId="0" borderId="14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77" fillId="0" borderId="10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48" fillId="0" borderId="0" xfId="0" applyFont="1" applyAlignment="1">
      <alignment horizontal="center" vertical="center" wrapText="1" shrinkToFit="1"/>
    </xf>
    <xf numFmtId="0" fontId="24" fillId="0" borderId="0" xfId="0" applyFont="1" applyAlignment="1">
      <alignment horizontal="right"/>
    </xf>
    <xf numFmtId="0" fontId="61" fillId="0" borderId="14" xfId="0" applyFont="1" applyBorder="1" applyAlignment="1">
      <alignment horizontal="center"/>
    </xf>
    <xf numFmtId="0" fontId="5" fillId="32" borderId="14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&#1099;%20&#1073;&#1102;&#1076;&#1078;&#1077;&#1090;&#1072;%202019-2021\&#1059;&#1090;&#1086;&#1095;&#1085;.3%20(&#1084;&#1072;&#1088;&#1090;-&#1087;&#1088;&#1086;&#1077;&#1082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ГАД"/>
      <sheetName val="ГАИФД "/>
      <sheetName val="норм."/>
      <sheetName val="Публ."/>
      <sheetName val="Поддерж.семьи"/>
      <sheetName val="Инвест."/>
      <sheetName val="Вед. "/>
      <sheetName val="Функц."/>
      <sheetName val="Цел.ст."/>
      <sheetName val="Мун.заим."/>
      <sheetName val="Мун.гарант."/>
      <sheetName val="Ист."/>
      <sheetName val="9"/>
      <sheetName val="Дох."/>
      <sheetName val="% зар.пл.ОМС"/>
    </sheetNames>
    <sheetDataSet>
      <sheetData sheetId="13">
        <row r="110">
          <cell r="J1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SheetLayoutView="100" zoomScalePageLayoutView="0" workbookViewId="0" topLeftCell="A1">
      <pane ySplit="9" topLeftCell="A19" activePane="bottomLeft" state="frozen"/>
      <selection pane="topLeft" activeCell="A1" sqref="A1"/>
      <selection pane="bottomLeft" activeCell="F53" sqref="F53"/>
    </sheetView>
  </sheetViews>
  <sheetFormatPr defaultColWidth="9.00390625" defaultRowHeight="12.75"/>
  <cols>
    <col min="1" max="1" width="24.625" style="0" customWidth="1"/>
    <col min="2" max="2" width="74.625" style="0" customWidth="1"/>
    <col min="3" max="3" width="11.125" style="0" customWidth="1"/>
    <col min="4" max="4" width="10.125" style="0" customWidth="1"/>
    <col min="5" max="5" width="10.75390625" style="202" customWidth="1"/>
    <col min="6" max="6" width="10.125" style="212" customWidth="1"/>
  </cols>
  <sheetData>
    <row r="1" spans="2:5" ht="15">
      <c r="B1" s="618" t="s">
        <v>599</v>
      </c>
      <c r="C1" s="613"/>
      <c r="D1" s="613"/>
      <c r="E1" s="613"/>
    </row>
    <row r="2" spans="2:5" ht="15">
      <c r="B2" s="618" t="s">
        <v>778</v>
      </c>
      <c r="C2" s="619"/>
      <c r="D2" s="619"/>
      <c r="E2" s="619"/>
    </row>
    <row r="3" spans="2:5" ht="15">
      <c r="B3" s="618" t="s">
        <v>777</v>
      </c>
      <c r="C3" s="618"/>
      <c r="D3" s="618"/>
      <c r="E3" s="619"/>
    </row>
    <row r="4" spans="2:5" ht="15">
      <c r="B4" s="620" t="s">
        <v>446</v>
      </c>
      <c r="C4" s="620"/>
      <c r="D4" s="620"/>
      <c r="E4" s="621"/>
    </row>
    <row r="5" ht="6" customHeight="1">
      <c r="E5" s="205"/>
    </row>
    <row r="6" spans="1:5" ht="19.5" customHeight="1">
      <c r="A6" s="616" t="s">
        <v>812</v>
      </c>
      <c r="B6" s="616"/>
      <c r="C6" s="616"/>
      <c r="D6" s="616"/>
      <c r="E6" s="617"/>
    </row>
    <row r="7" spans="1:5" ht="5.25" customHeight="1">
      <c r="A7" s="200"/>
      <c r="B7" s="200"/>
      <c r="C7" s="200"/>
      <c r="D7" s="200"/>
      <c r="E7" s="201"/>
    </row>
    <row r="8" spans="1:5" ht="15" customHeight="1">
      <c r="A8" s="614" t="s">
        <v>512</v>
      </c>
      <c r="B8" s="615"/>
      <c r="C8" s="615"/>
      <c r="D8" s="615"/>
      <c r="E8" s="615"/>
    </row>
    <row r="9" spans="1:5" ht="49.5" customHeight="1">
      <c r="A9" s="362" t="s">
        <v>565</v>
      </c>
      <c r="B9" s="363" t="s">
        <v>54</v>
      </c>
      <c r="C9" s="363" t="s">
        <v>709</v>
      </c>
      <c r="D9" s="363" t="s">
        <v>149</v>
      </c>
      <c r="E9" s="363" t="s">
        <v>813</v>
      </c>
    </row>
    <row r="10" spans="1:5" ht="12" customHeight="1">
      <c r="A10" s="129">
        <v>1</v>
      </c>
      <c r="B10" s="130">
        <v>2</v>
      </c>
      <c r="C10" s="130">
        <v>3</v>
      </c>
      <c r="D10" s="130">
        <v>4</v>
      </c>
      <c r="E10" s="130">
        <v>5</v>
      </c>
    </row>
    <row r="11" spans="1:5" ht="18.75" customHeight="1">
      <c r="A11" s="354" t="s">
        <v>513</v>
      </c>
      <c r="B11" s="364" t="s">
        <v>624</v>
      </c>
      <c r="C11" s="365">
        <f>C12+C14+C20+C22+C27+C28+C29+C30+C31</f>
        <v>111556.4</v>
      </c>
      <c r="D11" s="365">
        <f>D12+D14+D20+D22+D27+D28+D29+D30+D31</f>
        <v>113795.4</v>
      </c>
      <c r="E11" s="365">
        <f>E12+E14+E20+E22+E27+E28+E29+E30+E31</f>
        <v>115808.40000000001</v>
      </c>
    </row>
    <row r="12" spans="1:5" ht="18" customHeight="1">
      <c r="A12" s="366" t="s">
        <v>514</v>
      </c>
      <c r="B12" s="367" t="s">
        <v>183</v>
      </c>
      <c r="C12" s="368">
        <f>C13</f>
        <v>21438</v>
      </c>
      <c r="D12" s="368">
        <f>D13</f>
        <v>22316</v>
      </c>
      <c r="E12" s="368">
        <f>E13</f>
        <v>23105.000000000004</v>
      </c>
    </row>
    <row r="13" spans="1:5" ht="18" customHeight="1">
      <c r="A13" s="369" t="s">
        <v>759</v>
      </c>
      <c r="B13" s="370" t="s">
        <v>760</v>
      </c>
      <c r="C13" s="371">
        <f>'Дох.'!G7</f>
        <v>21438</v>
      </c>
      <c r="D13" s="371">
        <f>'Дох.'!H7</f>
        <v>22316</v>
      </c>
      <c r="E13" s="371">
        <f>'Дох.'!I7</f>
        <v>23105.000000000004</v>
      </c>
    </row>
    <row r="14" spans="1:5" ht="32.25" customHeight="1">
      <c r="A14" s="95" t="s">
        <v>515</v>
      </c>
      <c r="B14" s="372" t="s">
        <v>558</v>
      </c>
      <c r="C14" s="126">
        <f>C15</f>
        <v>18387.4</v>
      </c>
      <c r="D14" s="126">
        <f>D15</f>
        <v>18887.4</v>
      </c>
      <c r="E14" s="126">
        <f>E15</f>
        <v>19387.4</v>
      </c>
    </row>
    <row r="15" spans="1:5" ht="32.25" customHeight="1">
      <c r="A15" s="95" t="s">
        <v>336</v>
      </c>
      <c r="B15" s="372" t="s">
        <v>573</v>
      </c>
      <c r="C15" s="126">
        <f>C17+C18+C19+C16</f>
        <v>18387.4</v>
      </c>
      <c r="D15" s="126">
        <f>D17+D18+D19+D16</f>
        <v>18887.4</v>
      </c>
      <c r="E15" s="126">
        <f>E17+E18+E19+E16</f>
        <v>19387.4</v>
      </c>
    </row>
    <row r="16" spans="1:5" ht="32.25" customHeight="1">
      <c r="A16" s="414" t="s">
        <v>113</v>
      </c>
      <c r="B16" s="415" t="s">
        <v>174</v>
      </c>
      <c r="C16" s="126">
        <f>'Дох.'!G13</f>
        <v>16000</v>
      </c>
      <c r="D16" s="126">
        <f>'Дох.'!H13</f>
        <v>16500</v>
      </c>
      <c r="E16" s="126">
        <f>'Дох.'!I13</f>
        <v>17000</v>
      </c>
    </row>
    <row r="17" spans="1:5" ht="63" customHeight="1">
      <c r="A17" s="95" t="s">
        <v>537</v>
      </c>
      <c r="B17" s="372" t="s">
        <v>680</v>
      </c>
      <c r="C17" s="126">
        <f>'Дох.'!G14</f>
        <v>1004.2</v>
      </c>
      <c r="D17" s="126">
        <f>'Дох.'!H14</f>
        <v>1004.2</v>
      </c>
      <c r="E17" s="126">
        <f>'Дох.'!I14</f>
        <v>1004.2</v>
      </c>
    </row>
    <row r="18" spans="1:5" ht="80.25" customHeight="1">
      <c r="A18" s="95" t="s">
        <v>681</v>
      </c>
      <c r="B18" s="372" t="s">
        <v>396</v>
      </c>
      <c r="C18" s="126">
        <f>'Дох.'!G15</f>
        <v>7.6</v>
      </c>
      <c r="D18" s="126">
        <f>'Дох.'!H15</f>
        <v>7.6</v>
      </c>
      <c r="E18" s="126">
        <f>'Дох.'!I15</f>
        <v>7.6</v>
      </c>
    </row>
    <row r="19" spans="1:5" ht="65.25" customHeight="1">
      <c r="A19" s="95" t="s">
        <v>397</v>
      </c>
      <c r="B19" s="372" t="s">
        <v>557</v>
      </c>
      <c r="C19" s="126">
        <f>'Дох.'!G16</f>
        <v>1375.6</v>
      </c>
      <c r="D19" s="126">
        <f>'Дох.'!H16</f>
        <v>1375.6</v>
      </c>
      <c r="E19" s="126">
        <f>'Дох.'!I16</f>
        <v>1375.6</v>
      </c>
    </row>
    <row r="20" spans="1:5" ht="18.75" customHeight="1">
      <c r="A20" s="366" t="s">
        <v>413</v>
      </c>
      <c r="B20" s="367" t="s">
        <v>24</v>
      </c>
      <c r="C20" s="368">
        <f>C21</f>
        <v>83</v>
      </c>
      <c r="D20" s="368">
        <f>D21</f>
        <v>83</v>
      </c>
      <c r="E20" s="368">
        <f>E21</f>
        <v>83</v>
      </c>
    </row>
    <row r="21" spans="1:5" ht="18" customHeight="1">
      <c r="A21" s="373" t="s">
        <v>340</v>
      </c>
      <c r="B21" s="367" t="s">
        <v>127</v>
      </c>
      <c r="C21" s="368">
        <f>'Дох.'!G19</f>
        <v>83</v>
      </c>
      <c r="D21" s="368">
        <f>'Дох.'!H19</f>
        <v>83</v>
      </c>
      <c r="E21" s="368">
        <f>'Дох.'!I19</f>
        <v>83</v>
      </c>
    </row>
    <row r="22" spans="1:5" ht="18" customHeight="1">
      <c r="A22" s="366" t="s">
        <v>322</v>
      </c>
      <c r="B22" s="367" t="s">
        <v>418</v>
      </c>
      <c r="C22" s="368">
        <f>C23+C24+C25+C26</f>
        <v>45143</v>
      </c>
      <c r="D22" s="368">
        <f>D23+D24+D25+D26</f>
        <v>45804</v>
      </c>
      <c r="E22" s="368">
        <f>E23+E24+E25+E26</f>
        <v>46473</v>
      </c>
    </row>
    <row r="23" spans="1:5" ht="35.25" customHeight="1">
      <c r="A23" s="366" t="s">
        <v>341</v>
      </c>
      <c r="B23" s="367" t="s">
        <v>550</v>
      </c>
      <c r="C23" s="368">
        <f>'Дох.'!G22</f>
        <v>2210</v>
      </c>
      <c r="D23" s="368">
        <f>'Дох.'!H22</f>
        <v>2230</v>
      </c>
      <c r="E23" s="368">
        <f>'Дох.'!I22</f>
        <v>2256</v>
      </c>
    </row>
    <row r="24" spans="1:5" ht="18.75" customHeight="1">
      <c r="A24" s="366" t="s">
        <v>507</v>
      </c>
      <c r="B24" s="367" t="s">
        <v>533</v>
      </c>
      <c r="C24" s="368">
        <f>'Дох.'!G24</f>
        <v>5950</v>
      </c>
      <c r="D24" s="368">
        <f>'Дох.'!H24</f>
        <v>6200</v>
      </c>
      <c r="E24" s="368">
        <f>'Дох.'!I24</f>
        <v>6450</v>
      </c>
    </row>
    <row r="25" spans="1:5" ht="33.75" customHeight="1">
      <c r="A25" s="366" t="s">
        <v>699</v>
      </c>
      <c r="B25" s="367" t="s">
        <v>588</v>
      </c>
      <c r="C25" s="368">
        <f>'Дох.'!G27</f>
        <v>27800</v>
      </c>
      <c r="D25" s="368">
        <f>'Дох.'!H27</f>
        <v>28100</v>
      </c>
      <c r="E25" s="368">
        <f>'Дох.'!I27</f>
        <v>28400</v>
      </c>
    </row>
    <row r="26" spans="1:5" ht="33.75" customHeight="1">
      <c r="A26" s="366" t="s">
        <v>700</v>
      </c>
      <c r="B26" s="367" t="s">
        <v>540</v>
      </c>
      <c r="C26" s="368">
        <f>'Дох.'!G29</f>
        <v>9183</v>
      </c>
      <c r="D26" s="368">
        <f>'Дох.'!H29</f>
        <v>9274</v>
      </c>
      <c r="E26" s="368">
        <f>'Дох.'!I29</f>
        <v>9367</v>
      </c>
    </row>
    <row r="27" spans="1:5" ht="33.75" customHeight="1">
      <c r="A27" s="366" t="s">
        <v>323</v>
      </c>
      <c r="B27" s="367" t="s">
        <v>228</v>
      </c>
      <c r="C27" s="368">
        <f>'Дох.'!G30</f>
        <v>17400</v>
      </c>
      <c r="D27" s="368">
        <f>'Дох.'!H30</f>
        <v>17500</v>
      </c>
      <c r="E27" s="368">
        <f>'Дох.'!I30</f>
        <v>17500</v>
      </c>
    </row>
    <row r="28" spans="1:5" ht="18.75" customHeight="1">
      <c r="A28" s="366" t="s">
        <v>324</v>
      </c>
      <c r="B28" s="367" t="s">
        <v>695</v>
      </c>
      <c r="C28" s="368">
        <f>'Дох.'!G42</f>
        <v>2000</v>
      </c>
      <c r="D28" s="368">
        <f>'Дох.'!H42</f>
        <v>2100</v>
      </c>
      <c r="E28" s="368">
        <f>'Дох.'!I42</f>
        <v>2200</v>
      </c>
    </row>
    <row r="29" spans="1:5" ht="18" customHeight="1">
      <c r="A29" s="366" t="s">
        <v>325</v>
      </c>
      <c r="B29" s="367" t="s">
        <v>406</v>
      </c>
      <c r="C29" s="368">
        <f>'Дох.'!G49</f>
        <v>60</v>
      </c>
      <c r="D29" s="368">
        <f>'Дох.'!H49</f>
        <v>60</v>
      </c>
      <c r="E29" s="368">
        <f>'Дох.'!I49</f>
        <v>60</v>
      </c>
    </row>
    <row r="30" spans="1:6" ht="17.25" customHeight="1">
      <c r="A30" s="366" t="s">
        <v>326</v>
      </c>
      <c r="B30" s="367" t="s">
        <v>691</v>
      </c>
      <c r="C30" s="368">
        <f>'Дох.'!G65</f>
        <v>45</v>
      </c>
      <c r="D30" s="368">
        <f>'Дох.'!H65</f>
        <v>45</v>
      </c>
      <c r="E30" s="368">
        <f>'Дох.'!I65</f>
        <v>0</v>
      </c>
      <c r="F30" s="213"/>
    </row>
    <row r="31" spans="1:6" ht="17.25" customHeight="1">
      <c r="A31" s="366" t="s">
        <v>207</v>
      </c>
      <c r="B31" s="367" t="s">
        <v>441</v>
      </c>
      <c r="C31" s="368">
        <f>'Дох.'!G81</f>
        <v>7000</v>
      </c>
      <c r="D31" s="368">
        <f>'Дох.'!H81</f>
        <v>7000</v>
      </c>
      <c r="E31" s="368">
        <f>'Дох.'!I81</f>
        <v>7000</v>
      </c>
      <c r="F31" s="213"/>
    </row>
    <row r="32" spans="1:5" ht="18.75" customHeight="1">
      <c r="A32" s="374" t="s">
        <v>356</v>
      </c>
      <c r="B32" s="364" t="s">
        <v>229</v>
      </c>
      <c r="C32" s="365">
        <f>C33</f>
        <v>36444.7</v>
      </c>
      <c r="D32" s="365">
        <f>D33</f>
        <v>38253.8</v>
      </c>
      <c r="E32" s="365">
        <f>E33</f>
        <v>18308.6</v>
      </c>
    </row>
    <row r="33" spans="1:6" s="2" customFormat="1" ht="33" customHeight="1">
      <c r="A33" s="374" t="s">
        <v>348</v>
      </c>
      <c r="B33" s="364" t="s">
        <v>347</v>
      </c>
      <c r="C33" s="365">
        <f>C34+C50</f>
        <v>36444.7</v>
      </c>
      <c r="D33" s="365">
        <f>D34+D50</f>
        <v>38253.8</v>
      </c>
      <c r="E33" s="365">
        <f>E34+E50</f>
        <v>18308.6</v>
      </c>
      <c r="F33" s="214"/>
    </row>
    <row r="34" spans="1:6" s="2" customFormat="1" ht="33.75" customHeight="1">
      <c r="A34" s="374" t="s">
        <v>727</v>
      </c>
      <c r="B34" s="364" t="s">
        <v>351</v>
      </c>
      <c r="C34" s="365">
        <f>C35+C37+C39+C41+C43+C45</f>
        <v>16444.7</v>
      </c>
      <c r="D34" s="365">
        <f>D35+D37+D39+D41+D43+D45</f>
        <v>18253.8</v>
      </c>
      <c r="E34" s="365">
        <f>E35+E37+E39+E41+E43+E45</f>
        <v>18308.6</v>
      </c>
      <c r="F34" s="214"/>
    </row>
    <row r="35" spans="1:6" s="2" customFormat="1" ht="33.75" customHeight="1">
      <c r="A35" s="366" t="s">
        <v>605</v>
      </c>
      <c r="B35" s="420" t="s">
        <v>275</v>
      </c>
      <c r="C35" s="368">
        <f>C36</f>
        <v>2584.4</v>
      </c>
      <c r="D35" s="368">
        <f>D36</f>
        <v>2169.8</v>
      </c>
      <c r="E35" s="368">
        <f>E36</f>
        <v>2342.4</v>
      </c>
      <c r="F35" s="328"/>
    </row>
    <row r="36" spans="1:6" s="2" customFormat="1" ht="33.75" customHeight="1">
      <c r="A36" s="366" t="s">
        <v>606</v>
      </c>
      <c r="B36" s="420" t="s">
        <v>660</v>
      </c>
      <c r="C36" s="368">
        <f>'Дох.'!G95</f>
        <v>2584.4</v>
      </c>
      <c r="D36" s="368">
        <f>'Дох.'!H95</f>
        <v>2169.8</v>
      </c>
      <c r="E36" s="368">
        <f>'Дох.'!I95</f>
        <v>2342.4</v>
      </c>
      <c r="F36" s="328"/>
    </row>
    <row r="37" spans="1:6" s="2" customFormat="1" ht="98.25" customHeight="1">
      <c r="A37" s="366" t="s">
        <v>242</v>
      </c>
      <c r="B37" s="544" t="s">
        <v>243</v>
      </c>
      <c r="C37" s="368">
        <f>C38</f>
        <v>688</v>
      </c>
      <c r="D37" s="368">
        <f>D38</f>
        <v>688</v>
      </c>
      <c r="E37" s="368">
        <f>E38</f>
        <v>334.2</v>
      </c>
      <c r="F37" s="328"/>
    </row>
    <row r="38" spans="1:6" s="2" customFormat="1" ht="96.75" customHeight="1">
      <c r="A38" s="366" t="s">
        <v>506</v>
      </c>
      <c r="B38" s="544" t="s">
        <v>676</v>
      </c>
      <c r="C38" s="368">
        <f>'Дох.'!G101</f>
        <v>688</v>
      </c>
      <c r="D38" s="368">
        <f>'Дох.'!H101</f>
        <v>688</v>
      </c>
      <c r="E38" s="368">
        <f>'Дох.'!I101</f>
        <v>334.2</v>
      </c>
      <c r="F38" s="328"/>
    </row>
    <row r="39" spans="1:6" s="2" customFormat="1" ht="81" customHeight="1">
      <c r="A39" s="366" t="s">
        <v>244</v>
      </c>
      <c r="B39" s="367" t="s">
        <v>245</v>
      </c>
      <c r="C39" s="368">
        <f>C40</f>
        <v>10.5</v>
      </c>
      <c r="D39" s="368">
        <f>D40</f>
        <v>10.5</v>
      </c>
      <c r="E39" s="368">
        <f>E40</f>
        <v>5.1</v>
      </c>
      <c r="F39" s="328"/>
    </row>
    <row r="40" spans="1:6" s="2" customFormat="1" ht="80.25" customHeight="1">
      <c r="A40" s="366" t="s">
        <v>728</v>
      </c>
      <c r="B40" s="367" t="s">
        <v>543</v>
      </c>
      <c r="C40" s="368">
        <f>'Дох.'!G102</f>
        <v>10.5</v>
      </c>
      <c r="D40" s="368">
        <f>'Дох.'!H102</f>
        <v>10.5</v>
      </c>
      <c r="E40" s="368">
        <f>'Дох.'!I102</f>
        <v>5.1</v>
      </c>
      <c r="F40" s="328"/>
    </row>
    <row r="41" spans="1:6" s="2" customFormat="1" ht="33.75" customHeight="1">
      <c r="A41" s="366" t="s">
        <v>273</v>
      </c>
      <c r="B41" s="367" t="s">
        <v>274</v>
      </c>
      <c r="C41" s="368">
        <f>C42</f>
        <v>2600</v>
      </c>
      <c r="D41" s="368">
        <f>D42</f>
        <v>5150</v>
      </c>
      <c r="E41" s="368">
        <f>E42</f>
        <v>5200</v>
      </c>
      <c r="F41" s="214"/>
    </row>
    <row r="42" spans="1:6" s="2" customFormat="1" ht="34.5" customHeight="1">
      <c r="A42" s="366" t="s">
        <v>729</v>
      </c>
      <c r="B42" s="367" t="s">
        <v>578</v>
      </c>
      <c r="C42" s="368">
        <f>'Дох.'!G93</f>
        <v>2600</v>
      </c>
      <c r="D42" s="368">
        <f>'Дох.'!H93</f>
        <v>5150</v>
      </c>
      <c r="E42" s="368">
        <f>'Дох.'!I93</f>
        <v>5200</v>
      </c>
      <c r="F42" s="215"/>
    </row>
    <row r="43" spans="1:6" s="2" customFormat="1" ht="33.75" customHeight="1">
      <c r="A43" s="366" t="s">
        <v>278</v>
      </c>
      <c r="B43" s="420" t="s">
        <v>128</v>
      </c>
      <c r="C43" s="368">
        <f>C44</f>
        <v>4819.1</v>
      </c>
      <c r="D43" s="368">
        <f>D44</f>
        <v>4492.8</v>
      </c>
      <c r="E43" s="368">
        <f>E44</f>
        <v>4684.2</v>
      </c>
      <c r="F43" s="215"/>
    </row>
    <row r="44" spans="1:6" s="2" customFormat="1" ht="36.75" customHeight="1">
      <c r="A44" s="366" t="s">
        <v>730</v>
      </c>
      <c r="B44" s="420" t="s">
        <v>711</v>
      </c>
      <c r="C44" s="368">
        <f>'Дох.'!G103</f>
        <v>4819.1</v>
      </c>
      <c r="D44" s="368">
        <f>'Дох.'!H103</f>
        <v>4492.8</v>
      </c>
      <c r="E44" s="368">
        <f>'Дох.'!I103</f>
        <v>4684.2</v>
      </c>
      <c r="F44" s="215"/>
    </row>
    <row r="45" spans="1:6" s="199" customFormat="1" ht="17.25" customHeight="1">
      <c r="A45" s="366" t="s">
        <v>731</v>
      </c>
      <c r="B45" s="367" t="s">
        <v>350</v>
      </c>
      <c r="C45" s="368">
        <f>C46</f>
        <v>5742.7</v>
      </c>
      <c r="D45" s="368">
        <f>D46</f>
        <v>5742.7</v>
      </c>
      <c r="E45" s="368">
        <f>E46</f>
        <v>5742.7</v>
      </c>
      <c r="F45" s="215"/>
    </row>
    <row r="46" spans="1:6" s="199" customFormat="1" ht="18" customHeight="1">
      <c r="A46" s="366" t="s">
        <v>732</v>
      </c>
      <c r="B46" s="367" t="s">
        <v>786</v>
      </c>
      <c r="C46" s="368">
        <f>C47+C48+C49</f>
        <v>5742.7</v>
      </c>
      <c r="D46" s="368">
        <f>D47+D48+D49</f>
        <v>5742.7</v>
      </c>
      <c r="E46" s="368">
        <f>E47+E48+E49</f>
        <v>5742.7</v>
      </c>
      <c r="F46" s="215"/>
    </row>
    <row r="47" spans="1:6" s="199" customFormat="1" ht="50.25" customHeight="1">
      <c r="A47" s="366" t="s">
        <v>628</v>
      </c>
      <c r="B47" s="367" t="s">
        <v>352</v>
      </c>
      <c r="C47" s="368">
        <f>'Дох.'!G108</f>
        <v>600</v>
      </c>
      <c r="D47" s="368">
        <f>'Дох.'!H108</f>
        <v>600</v>
      </c>
      <c r="E47" s="368">
        <f>'Дох.'!I108</f>
        <v>600</v>
      </c>
      <c r="F47" s="215"/>
    </row>
    <row r="48" spans="1:8" s="199" customFormat="1" ht="50.25" customHeight="1">
      <c r="A48" s="366" t="s">
        <v>462</v>
      </c>
      <c r="B48" s="367" t="s">
        <v>675</v>
      </c>
      <c r="C48" s="376">
        <f>'Дох.'!G110</f>
        <v>230.5</v>
      </c>
      <c r="D48" s="376">
        <f>'Дох.'!H110</f>
        <v>230.5</v>
      </c>
      <c r="E48" s="376">
        <f>'Дох.'!I110</f>
        <v>230.5</v>
      </c>
      <c r="F48" s="227"/>
      <c r="G48" s="225"/>
      <c r="H48" s="225"/>
    </row>
    <row r="49" spans="1:8" s="199" customFormat="1" ht="80.25" customHeight="1">
      <c r="A49" s="366" t="s">
        <v>659</v>
      </c>
      <c r="B49" s="367" t="s">
        <v>614</v>
      </c>
      <c r="C49" s="376">
        <f>'Дох.'!G111</f>
        <v>4912.2</v>
      </c>
      <c r="D49" s="376">
        <f>'Дох.'!H111</f>
        <v>4912.2</v>
      </c>
      <c r="E49" s="376">
        <f>'Дох.'!I111</f>
        <v>4912.2</v>
      </c>
      <c r="F49" s="326"/>
      <c r="G49" s="327"/>
      <c r="H49" s="327"/>
    </row>
    <row r="50" spans="1:8" s="199" customFormat="1" ht="19.5" customHeight="1">
      <c r="A50" s="374" t="s">
        <v>111</v>
      </c>
      <c r="B50" s="364" t="s">
        <v>53</v>
      </c>
      <c r="C50" s="365">
        <f aca="true" t="shared" si="0" ref="C50:E51">C51</f>
        <v>20000</v>
      </c>
      <c r="D50" s="365">
        <f t="shared" si="0"/>
        <v>20000</v>
      </c>
      <c r="E50" s="365">
        <f t="shared" si="0"/>
        <v>0</v>
      </c>
      <c r="F50" s="326"/>
      <c r="G50" s="327"/>
      <c r="H50" s="327"/>
    </row>
    <row r="51" spans="1:8" s="199" customFormat="1" ht="45" customHeight="1">
      <c r="A51" s="366" t="s">
        <v>112</v>
      </c>
      <c r="B51" s="478" t="s">
        <v>621</v>
      </c>
      <c r="C51" s="368">
        <f t="shared" si="0"/>
        <v>20000</v>
      </c>
      <c r="D51" s="368">
        <f t="shared" si="0"/>
        <v>20000</v>
      </c>
      <c r="E51" s="368">
        <f t="shared" si="0"/>
        <v>0</v>
      </c>
      <c r="F51" s="326"/>
      <c r="G51" s="327"/>
      <c r="H51" s="327"/>
    </row>
    <row r="52" spans="1:8" s="199" customFormat="1" ht="49.5" customHeight="1">
      <c r="A52" s="366" t="s">
        <v>622</v>
      </c>
      <c r="B52" s="420" t="s">
        <v>640</v>
      </c>
      <c r="C52" s="368">
        <f>'Дох.'!G120</f>
        <v>20000</v>
      </c>
      <c r="D52" s="368">
        <f>'Дох.'!H120</f>
        <v>20000</v>
      </c>
      <c r="E52" s="368">
        <f>'Дох.'!I115</f>
        <v>0</v>
      </c>
      <c r="F52" s="326"/>
      <c r="G52" s="327"/>
      <c r="H52" s="327"/>
    </row>
    <row r="53" spans="1:5" ht="19.5" customHeight="1">
      <c r="A53" s="354"/>
      <c r="B53" s="364" t="s">
        <v>230</v>
      </c>
      <c r="C53" s="365">
        <f>C11+C32</f>
        <v>148001.09999999998</v>
      </c>
      <c r="D53" s="365">
        <f>D11+D32</f>
        <v>152049.2</v>
      </c>
      <c r="E53" s="365">
        <f>E11+E32</f>
        <v>134117</v>
      </c>
    </row>
    <row r="54" ht="12.75" customHeight="1">
      <c r="E54" s="275"/>
    </row>
    <row r="55" spans="2:5" ht="36" customHeight="1">
      <c r="B55" s="151"/>
      <c r="C55" s="151"/>
      <c r="D55" s="151"/>
      <c r="E55" s="48"/>
    </row>
    <row r="56" spans="1:5" ht="14.25" customHeight="1">
      <c r="A56" s="613"/>
      <c r="B56" s="613"/>
      <c r="C56" s="116"/>
      <c r="D56" s="116"/>
      <c r="E56" s="48"/>
    </row>
    <row r="57" ht="17.25" customHeight="1">
      <c r="E57" s="48"/>
    </row>
    <row r="58" ht="18.75" customHeight="1">
      <c r="E58" s="48"/>
    </row>
    <row r="59" ht="12.75">
      <c r="E59" s="48"/>
    </row>
    <row r="60" ht="12.75">
      <c r="E60" s="48"/>
    </row>
  </sheetData>
  <sheetProtection/>
  <mergeCells count="7">
    <mergeCell ref="A56:B56"/>
    <mergeCell ref="A8:E8"/>
    <mergeCell ref="A6:E6"/>
    <mergeCell ref="B1:E1"/>
    <mergeCell ref="B2:E2"/>
    <mergeCell ref="B3:E3"/>
    <mergeCell ref="B4:E4"/>
  </mergeCells>
  <printOptions/>
  <pageMargins left="0.7086614173228347" right="0.3937007874015748" top="0.35433070866141736" bottom="0.31496062992125984" header="0.1968503937007874" footer="0.1968503937007874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57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L8" sqref="L8"/>
    </sheetView>
  </sheetViews>
  <sheetFormatPr defaultColWidth="9.00390625" defaultRowHeight="12.75"/>
  <cols>
    <col min="1" max="1" width="64.125" style="199" customWidth="1"/>
    <col min="2" max="2" width="14.875" style="223" customWidth="1"/>
    <col min="3" max="3" width="6.625" style="223" customWidth="1"/>
    <col min="4" max="5" width="5.625" style="223" customWidth="1"/>
    <col min="6" max="6" width="11.625" style="223" customWidth="1"/>
    <col min="7" max="7" width="11.875" style="223" customWidth="1"/>
    <col min="8" max="8" width="12.00390625" style="221" customWidth="1"/>
    <col min="9" max="9" width="4.125" style="273" customWidth="1"/>
  </cols>
  <sheetData>
    <row r="1" spans="1:9" ht="12.75" customHeight="1">
      <c r="A1" s="638" t="s">
        <v>491</v>
      </c>
      <c r="B1" s="678"/>
      <c r="C1" s="678"/>
      <c r="D1" s="678"/>
      <c r="E1" s="678"/>
      <c r="F1" s="678"/>
      <c r="G1" s="678"/>
      <c r="H1" s="678"/>
      <c r="I1" s="271"/>
    </row>
    <row r="2" spans="1:9" ht="12.75" customHeight="1">
      <c r="A2" s="638" t="s">
        <v>490</v>
      </c>
      <c r="B2" s="678"/>
      <c r="C2" s="678"/>
      <c r="D2" s="678"/>
      <c r="E2" s="678"/>
      <c r="F2" s="678"/>
      <c r="G2" s="678"/>
      <c r="H2" s="678"/>
      <c r="I2" s="271"/>
    </row>
    <row r="3" spans="1:9" ht="12.75" customHeight="1">
      <c r="A3" s="638" t="s">
        <v>489</v>
      </c>
      <c r="B3" s="678"/>
      <c r="C3" s="678"/>
      <c r="D3" s="678"/>
      <c r="E3" s="678"/>
      <c r="F3" s="678"/>
      <c r="G3" s="678"/>
      <c r="H3" s="678"/>
      <c r="I3" s="271"/>
    </row>
    <row r="4" spans="1:9" ht="14.25" customHeight="1">
      <c r="A4" s="679" t="s">
        <v>492</v>
      </c>
      <c r="B4" s="673"/>
      <c r="C4" s="673"/>
      <c r="D4" s="673"/>
      <c r="E4" s="673"/>
      <c r="F4" s="673"/>
      <c r="G4" s="673"/>
      <c r="H4" s="673"/>
      <c r="I4" s="271"/>
    </row>
    <row r="5" spans="1:9" ht="10.5" customHeight="1">
      <c r="A5" s="676"/>
      <c r="B5" s="676"/>
      <c r="C5" s="676"/>
      <c r="D5" s="676"/>
      <c r="E5" s="676"/>
      <c r="F5" s="676"/>
      <c r="G5" s="676"/>
      <c r="H5" s="676"/>
      <c r="I5" s="271"/>
    </row>
    <row r="6" spans="1:9" ht="95.25" customHeight="1">
      <c r="A6" s="675" t="s">
        <v>426</v>
      </c>
      <c r="B6" s="677"/>
      <c r="C6" s="677"/>
      <c r="D6" s="677"/>
      <c r="E6" s="677"/>
      <c r="F6" s="677"/>
      <c r="G6" s="677"/>
      <c r="H6" s="677"/>
      <c r="I6" s="271"/>
    </row>
    <row r="7" spans="1:9" ht="13.5" customHeight="1">
      <c r="A7" s="675" t="s">
        <v>817</v>
      </c>
      <c r="B7" s="675"/>
      <c r="C7" s="675"/>
      <c r="D7" s="675"/>
      <c r="E7" s="675"/>
      <c r="F7" s="675"/>
      <c r="G7" s="675"/>
      <c r="H7" s="675"/>
      <c r="I7" s="271"/>
    </row>
    <row r="8" spans="1:9" ht="16.5" customHeight="1">
      <c r="A8" s="222"/>
      <c r="B8" s="27"/>
      <c r="C8" s="27"/>
      <c r="D8" s="27"/>
      <c r="E8" s="27"/>
      <c r="F8" s="27"/>
      <c r="G8" s="27"/>
      <c r="H8" s="176" t="s">
        <v>114</v>
      </c>
      <c r="I8" s="271"/>
    </row>
    <row r="9" spans="1:9" ht="40.5" customHeight="1">
      <c r="A9" s="164" t="s">
        <v>195</v>
      </c>
      <c r="B9" s="164" t="s">
        <v>742</v>
      </c>
      <c r="C9" s="164" t="s">
        <v>743</v>
      </c>
      <c r="D9" s="164" t="s">
        <v>26</v>
      </c>
      <c r="E9" s="164" t="s">
        <v>744</v>
      </c>
      <c r="F9" s="164" t="s">
        <v>709</v>
      </c>
      <c r="G9" s="164" t="s">
        <v>149</v>
      </c>
      <c r="H9" s="122" t="s">
        <v>813</v>
      </c>
      <c r="I9" s="271"/>
    </row>
    <row r="10" spans="1:9" ht="12" customHeight="1">
      <c r="A10" s="131">
        <v>1</v>
      </c>
      <c r="B10" s="132" t="s">
        <v>117</v>
      </c>
      <c r="C10" s="132" t="s">
        <v>118</v>
      </c>
      <c r="D10" s="132" t="s">
        <v>548</v>
      </c>
      <c r="E10" s="132" t="s">
        <v>119</v>
      </c>
      <c r="F10" s="132" t="s">
        <v>57</v>
      </c>
      <c r="G10" s="132" t="s">
        <v>25</v>
      </c>
      <c r="H10" s="133" t="s">
        <v>399</v>
      </c>
      <c r="I10" s="271"/>
    </row>
    <row r="11" spans="1:9" ht="14.25" customHeight="1">
      <c r="A11" s="237" t="s">
        <v>577</v>
      </c>
      <c r="B11" s="158"/>
      <c r="C11" s="158"/>
      <c r="D11" s="158"/>
      <c r="E11" s="158"/>
      <c r="F11" s="156">
        <f>F12+F16+F37+F56+F65+F79+F84+F87+F93+F100+F106+F125+F135+F145+F148+F151</f>
        <v>153218.2</v>
      </c>
      <c r="G11" s="156">
        <f>G12+G16+G37+G56+G65+G79+G84+G87+G93+G100+G106+G125+G135+G145+G148+G151</f>
        <v>151860</v>
      </c>
      <c r="H11" s="156">
        <f>H12+H16+H37+H56+H65+H79+H84+H87+H93+H100+H106+H125+H135+H145+H148+H151</f>
        <v>131289.09999999998</v>
      </c>
      <c r="I11" s="271"/>
    </row>
    <row r="12" spans="1:9" s="199" customFormat="1" ht="35.25" customHeight="1">
      <c r="A12" s="170" t="s">
        <v>602</v>
      </c>
      <c r="B12" s="158" t="s">
        <v>247</v>
      </c>
      <c r="C12" s="158"/>
      <c r="D12" s="158"/>
      <c r="E12" s="158"/>
      <c r="F12" s="157">
        <f aca="true" t="shared" si="0" ref="F12:G14">F13</f>
        <v>1688.2</v>
      </c>
      <c r="G12" s="157">
        <f t="shared" si="0"/>
        <v>1919.5</v>
      </c>
      <c r="H12" s="157">
        <f>H13</f>
        <v>1951.6</v>
      </c>
      <c r="I12" s="273"/>
    </row>
    <row r="13" spans="1:9" s="199" customFormat="1" ht="30.75" customHeight="1">
      <c r="A13" s="86" t="s">
        <v>805</v>
      </c>
      <c r="B13" s="158" t="s">
        <v>603</v>
      </c>
      <c r="C13" s="171"/>
      <c r="D13" s="171"/>
      <c r="E13" s="171"/>
      <c r="F13" s="157">
        <f t="shared" si="0"/>
        <v>1688.2</v>
      </c>
      <c r="G13" s="157">
        <f t="shared" si="0"/>
        <v>1919.5</v>
      </c>
      <c r="H13" s="157">
        <f>H14</f>
        <v>1951.6</v>
      </c>
      <c r="I13" s="273"/>
    </row>
    <row r="14" spans="1:9" s="199" customFormat="1" ht="46.5" customHeight="1">
      <c r="A14" s="86" t="s">
        <v>708</v>
      </c>
      <c r="B14" s="158" t="s">
        <v>585</v>
      </c>
      <c r="C14" s="171"/>
      <c r="D14" s="171"/>
      <c r="E14" s="171"/>
      <c r="F14" s="157">
        <f t="shared" si="0"/>
        <v>1688.2</v>
      </c>
      <c r="G14" s="157">
        <f t="shared" si="0"/>
        <v>1919.5</v>
      </c>
      <c r="H14" s="157">
        <f>H15</f>
        <v>1951.6</v>
      </c>
      <c r="I14" s="273"/>
    </row>
    <row r="15" spans="1:9" s="199" customFormat="1" ht="30.75" customHeight="1">
      <c r="A15" s="86" t="s">
        <v>460</v>
      </c>
      <c r="B15" s="158" t="s">
        <v>91</v>
      </c>
      <c r="C15" s="171" t="s">
        <v>126</v>
      </c>
      <c r="D15" s="171" t="s">
        <v>252</v>
      </c>
      <c r="E15" s="171" t="s">
        <v>247</v>
      </c>
      <c r="F15" s="157">
        <f>9!I396</f>
        <v>1688.2</v>
      </c>
      <c r="G15" s="157">
        <f>9!J396</f>
        <v>1919.5</v>
      </c>
      <c r="H15" s="157">
        <f>9!K396</f>
        <v>1951.6</v>
      </c>
      <c r="I15" s="273"/>
    </row>
    <row r="16" spans="1:10" s="199" customFormat="1" ht="33.75" customHeight="1">
      <c r="A16" s="90" t="s">
        <v>285</v>
      </c>
      <c r="B16" s="158" t="s">
        <v>248</v>
      </c>
      <c r="C16" s="158"/>
      <c r="D16" s="158"/>
      <c r="E16" s="158"/>
      <c r="F16" s="157">
        <f>F17+F27+F30+F32+F34</f>
        <v>59287.5</v>
      </c>
      <c r="G16" s="157">
        <f>G17+G27+G30+G32+G34</f>
        <v>58364.9</v>
      </c>
      <c r="H16" s="157">
        <f>H17+H27+H30+H32+H34</f>
        <v>32906.5</v>
      </c>
      <c r="I16" s="273"/>
      <c r="J16" s="302"/>
    </row>
    <row r="17" spans="1:10" s="199" customFormat="1" ht="14.25" customHeight="1">
      <c r="A17" s="86" t="s">
        <v>333</v>
      </c>
      <c r="B17" s="158" t="s">
        <v>505</v>
      </c>
      <c r="C17" s="171"/>
      <c r="D17" s="171"/>
      <c r="E17" s="171"/>
      <c r="F17" s="157">
        <f>F18+F19+F20+F21+F22+F23+F24+F25+F26</f>
        <v>4393.6</v>
      </c>
      <c r="G17" s="157">
        <f>G18+G19+G20+G21+G22+G23+G24+G25+G26</f>
        <v>4975</v>
      </c>
      <c r="H17" s="157">
        <f>H18+H19+H20+H21+H22+H23+H24+H25+H26</f>
        <v>3048.5</v>
      </c>
      <c r="I17" s="273"/>
      <c r="J17" s="302"/>
    </row>
    <row r="18" spans="1:10" s="199" customFormat="1" ht="31.5" customHeight="1">
      <c r="A18" s="185" t="s">
        <v>688</v>
      </c>
      <c r="B18" s="184" t="s">
        <v>283</v>
      </c>
      <c r="C18" s="184" t="s">
        <v>549</v>
      </c>
      <c r="D18" s="184" t="s">
        <v>250</v>
      </c>
      <c r="E18" s="184" t="s">
        <v>122</v>
      </c>
      <c r="F18" s="157">
        <f>9!I87</f>
        <v>1856.2</v>
      </c>
      <c r="G18" s="157">
        <f>9!J87</f>
        <v>2100</v>
      </c>
      <c r="H18" s="157">
        <f>9!K87</f>
        <v>1528.5</v>
      </c>
      <c r="I18" s="273"/>
      <c r="J18" s="302"/>
    </row>
    <row r="19" spans="1:10" s="199" customFormat="1" ht="30.75" customHeight="1">
      <c r="A19" s="185" t="s">
        <v>327</v>
      </c>
      <c r="B19" s="184" t="s">
        <v>284</v>
      </c>
      <c r="C19" s="184" t="s">
        <v>549</v>
      </c>
      <c r="D19" s="184" t="s">
        <v>250</v>
      </c>
      <c r="E19" s="184" t="s">
        <v>122</v>
      </c>
      <c r="F19" s="157">
        <f>9!I89</f>
        <v>300</v>
      </c>
      <c r="G19" s="157">
        <f>9!J89</f>
        <v>300</v>
      </c>
      <c r="H19" s="157">
        <f>9!K89</f>
        <v>300</v>
      </c>
      <c r="I19" s="273"/>
      <c r="J19" s="302"/>
    </row>
    <row r="20" spans="1:10" s="199" customFormat="1" ht="31.5" customHeight="1">
      <c r="A20" s="86" t="s">
        <v>51</v>
      </c>
      <c r="B20" s="158" t="s">
        <v>334</v>
      </c>
      <c r="C20" s="184" t="s">
        <v>549</v>
      </c>
      <c r="D20" s="184" t="s">
        <v>124</v>
      </c>
      <c r="E20" s="184" t="s">
        <v>249</v>
      </c>
      <c r="F20" s="157">
        <f>9!I206</f>
        <v>300</v>
      </c>
      <c r="G20" s="157">
        <f>9!J206</f>
        <v>300</v>
      </c>
      <c r="H20" s="157">
        <f>9!K206</f>
        <v>400</v>
      </c>
      <c r="I20" s="273"/>
      <c r="J20" s="302"/>
    </row>
    <row r="21" spans="1:10" s="199" customFormat="1" ht="46.5" customHeight="1">
      <c r="A21" s="185" t="s">
        <v>521</v>
      </c>
      <c r="B21" s="184" t="s">
        <v>522</v>
      </c>
      <c r="C21" s="184" t="s">
        <v>549</v>
      </c>
      <c r="D21" s="184" t="s">
        <v>250</v>
      </c>
      <c r="E21" s="184" t="s">
        <v>122</v>
      </c>
      <c r="F21" s="157">
        <f>9!I94</f>
        <v>0</v>
      </c>
      <c r="G21" s="157">
        <f>9!J94</f>
        <v>175</v>
      </c>
      <c r="H21" s="157">
        <f>9!K94</f>
        <v>0</v>
      </c>
      <c r="I21" s="273"/>
      <c r="J21" s="302"/>
    </row>
    <row r="22" spans="1:10" s="199" customFormat="1" ht="33" customHeight="1">
      <c r="A22" s="185" t="s">
        <v>556</v>
      </c>
      <c r="B22" s="184" t="s">
        <v>793</v>
      </c>
      <c r="C22" s="184" t="s">
        <v>549</v>
      </c>
      <c r="D22" s="184" t="s">
        <v>250</v>
      </c>
      <c r="E22" s="184" t="s">
        <v>122</v>
      </c>
      <c r="F22" s="157">
        <f>9!I100</f>
        <v>200</v>
      </c>
      <c r="G22" s="157">
        <f>9!J100</f>
        <v>200</v>
      </c>
      <c r="H22" s="157">
        <f>9!K100</f>
        <v>220</v>
      </c>
      <c r="I22" s="273"/>
      <c r="J22" s="302"/>
    </row>
    <row r="23" spans="1:10" s="199" customFormat="1" ht="33.75" customHeight="1">
      <c r="A23" s="185" t="s">
        <v>520</v>
      </c>
      <c r="B23" s="184" t="s">
        <v>154</v>
      </c>
      <c r="C23" s="184" t="s">
        <v>549</v>
      </c>
      <c r="D23" s="184" t="s">
        <v>250</v>
      </c>
      <c r="E23" s="184" t="s">
        <v>122</v>
      </c>
      <c r="F23" s="157">
        <f>9!I91</f>
        <v>400</v>
      </c>
      <c r="G23" s="157">
        <f>9!J91</f>
        <v>400</v>
      </c>
      <c r="H23" s="157">
        <f>9!K91</f>
        <v>600</v>
      </c>
      <c r="I23" s="273"/>
      <c r="J23" s="302"/>
    </row>
    <row r="24" spans="1:10" s="199" customFormat="1" ht="33.75" customHeight="1">
      <c r="A24" s="185" t="s">
        <v>523</v>
      </c>
      <c r="B24" s="184" t="s">
        <v>155</v>
      </c>
      <c r="C24" s="184" t="s">
        <v>549</v>
      </c>
      <c r="D24" s="184" t="s">
        <v>250</v>
      </c>
      <c r="E24" s="184" t="s">
        <v>122</v>
      </c>
      <c r="F24" s="157">
        <f>9!I103</f>
        <v>0</v>
      </c>
      <c r="G24" s="157">
        <f>9!J103</f>
        <v>200</v>
      </c>
      <c r="H24" s="157">
        <f>9!K103</f>
        <v>0</v>
      </c>
      <c r="I24" s="273"/>
      <c r="J24" s="302"/>
    </row>
    <row r="25" spans="1:10" s="199" customFormat="1" ht="61.5" customHeight="1">
      <c r="A25" s="185" t="s">
        <v>435</v>
      </c>
      <c r="B25" s="184" t="s">
        <v>297</v>
      </c>
      <c r="C25" s="184" t="s">
        <v>148</v>
      </c>
      <c r="D25" s="184" t="s">
        <v>250</v>
      </c>
      <c r="E25" s="184" t="s">
        <v>122</v>
      </c>
      <c r="F25" s="157">
        <f>9!I93</f>
        <v>0</v>
      </c>
      <c r="G25" s="157">
        <f>9!J93</f>
        <v>1300</v>
      </c>
      <c r="H25" s="157">
        <f>9!K93</f>
        <v>0</v>
      </c>
      <c r="I25" s="273"/>
      <c r="J25" s="302"/>
    </row>
    <row r="26" spans="1:10" s="199" customFormat="1" ht="31.5" customHeight="1">
      <c r="A26" s="185" t="s">
        <v>688</v>
      </c>
      <c r="B26" s="184" t="s">
        <v>632</v>
      </c>
      <c r="C26" s="184" t="s">
        <v>549</v>
      </c>
      <c r="D26" s="184" t="s">
        <v>250</v>
      </c>
      <c r="E26" s="184" t="s">
        <v>122</v>
      </c>
      <c r="F26" s="157">
        <f>9!I108+9!I109</f>
        <v>1337.4</v>
      </c>
      <c r="G26" s="157">
        <f>9!J108+9!J109</f>
        <v>0</v>
      </c>
      <c r="H26" s="157">
        <f>9!K108+9!K109</f>
        <v>0</v>
      </c>
      <c r="I26" s="273"/>
      <c r="J26" s="302"/>
    </row>
    <row r="27" spans="1:10" s="199" customFormat="1" ht="45.75" customHeight="1">
      <c r="A27" s="185" t="s">
        <v>560</v>
      </c>
      <c r="B27" s="184" t="s">
        <v>720</v>
      </c>
      <c r="C27" s="184"/>
      <c r="D27" s="184"/>
      <c r="E27" s="184"/>
      <c r="F27" s="157">
        <f>F28</f>
        <v>25500</v>
      </c>
      <c r="G27" s="157">
        <f>G28</f>
        <v>21350</v>
      </c>
      <c r="H27" s="157">
        <f>H28</f>
        <v>0</v>
      </c>
      <c r="I27" s="273"/>
      <c r="J27" s="302"/>
    </row>
    <row r="28" spans="1:10" s="199" customFormat="1" ht="63" customHeight="1">
      <c r="A28" s="185" t="s">
        <v>721</v>
      </c>
      <c r="B28" s="184" t="s">
        <v>79</v>
      </c>
      <c r="C28" s="184" t="s">
        <v>549</v>
      </c>
      <c r="D28" s="184" t="s">
        <v>250</v>
      </c>
      <c r="E28" s="184" t="s">
        <v>122</v>
      </c>
      <c r="F28" s="157">
        <f>9!I115+9!I116</f>
        <v>25500</v>
      </c>
      <c r="G28" s="157">
        <f>9!J115+9!J116</f>
        <v>21350</v>
      </c>
      <c r="H28" s="157">
        <f>9!K115+9!K116</f>
        <v>0</v>
      </c>
      <c r="I28" s="273"/>
      <c r="J28" s="302"/>
    </row>
    <row r="29" spans="1:10" s="199" customFormat="1" ht="16.5" customHeight="1">
      <c r="A29" s="239" t="s">
        <v>693</v>
      </c>
      <c r="B29" s="184" t="s">
        <v>79</v>
      </c>
      <c r="C29" s="184" t="s">
        <v>549</v>
      </c>
      <c r="D29" s="184" t="s">
        <v>250</v>
      </c>
      <c r="E29" s="184" t="s">
        <v>122</v>
      </c>
      <c r="F29" s="157">
        <f>9!I115</f>
        <v>20000</v>
      </c>
      <c r="G29" s="157">
        <f>9!J115</f>
        <v>20000</v>
      </c>
      <c r="H29" s="157">
        <f>9!K115</f>
        <v>0</v>
      </c>
      <c r="I29" s="273"/>
      <c r="J29" s="302"/>
    </row>
    <row r="30" spans="1:10" s="199" customFormat="1" ht="18" customHeight="1">
      <c r="A30" s="86" t="s">
        <v>414</v>
      </c>
      <c r="B30" s="158" t="s">
        <v>151</v>
      </c>
      <c r="C30" s="171"/>
      <c r="D30" s="171"/>
      <c r="E30" s="171"/>
      <c r="F30" s="157">
        <f>F31</f>
        <v>0</v>
      </c>
      <c r="G30" s="157">
        <f>G31</f>
        <v>1000</v>
      </c>
      <c r="H30" s="157">
        <f>H31</f>
        <v>0</v>
      </c>
      <c r="I30" s="273"/>
      <c r="J30" s="302"/>
    </row>
    <row r="31" spans="1:10" s="199" customFormat="1" ht="30.75" customHeight="1">
      <c r="A31" s="303" t="s">
        <v>607</v>
      </c>
      <c r="B31" s="158" t="s">
        <v>412</v>
      </c>
      <c r="C31" s="184" t="s">
        <v>148</v>
      </c>
      <c r="D31" s="184" t="s">
        <v>329</v>
      </c>
      <c r="E31" s="184" t="s">
        <v>124</v>
      </c>
      <c r="F31" s="157">
        <f>9!I260</f>
        <v>0</v>
      </c>
      <c r="G31" s="157">
        <f>9!J260</f>
        <v>1000</v>
      </c>
      <c r="H31" s="157">
        <f>9!K260</f>
        <v>0</v>
      </c>
      <c r="I31" s="273"/>
      <c r="J31" s="302"/>
    </row>
    <row r="32" spans="1:10" s="199" customFormat="1" ht="46.5" customHeight="1">
      <c r="A32" s="86" t="s">
        <v>191</v>
      </c>
      <c r="B32" s="158" t="s">
        <v>787</v>
      </c>
      <c r="C32" s="171"/>
      <c r="D32" s="171"/>
      <c r="E32" s="171"/>
      <c r="F32" s="157">
        <f>F33</f>
        <v>29343.9</v>
      </c>
      <c r="G32" s="157">
        <f>G33</f>
        <v>30979.9</v>
      </c>
      <c r="H32" s="157">
        <f>H33</f>
        <v>29688</v>
      </c>
      <c r="I32" s="273"/>
      <c r="J32" s="302"/>
    </row>
    <row r="33" spans="1:9" s="225" customFormat="1" ht="60.75" customHeight="1">
      <c r="A33" s="191" t="s">
        <v>190</v>
      </c>
      <c r="B33" s="184" t="s">
        <v>798</v>
      </c>
      <c r="C33" s="171" t="s">
        <v>31</v>
      </c>
      <c r="D33" s="171" t="s">
        <v>124</v>
      </c>
      <c r="E33" s="171" t="s">
        <v>124</v>
      </c>
      <c r="F33" s="157">
        <f>9!I243</f>
        <v>29343.9</v>
      </c>
      <c r="G33" s="157">
        <f>9!J243</f>
        <v>30979.9</v>
      </c>
      <c r="H33" s="157">
        <f>9!K243</f>
        <v>29688</v>
      </c>
      <c r="I33" s="270"/>
    </row>
    <row r="34" spans="1:9" s="225" customFormat="1" ht="29.25" customHeight="1">
      <c r="A34" s="86" t="s">
        <v>89</v>
      </c>
      <c r="B34" s="158" t="s">
        <v>545</v>
      </c>
      <c r="C34" s="171"/>
      <c r="D34" s="171"/>
      <c r="E34" s="171"/>
      <c r="F34" s="157">
        <f>F35+F36</f>
        <v>50</v>
      </c>
      <c r="G34" s="157">
        <f>G35+G36</f>
        <v>60</v>
      </c>
      <c r="H34" s="157">
        <f>H35+H36</f>
        <v>170</v>
      </c>
      <c r="I34" s="270"/>
    </row>
    <row r="35" spans="1:9" s="225" customFormat="1" ht="33.75" customHeight="1">
      <c r="A35" s="86" t="s">
        <v>544</v>
      </c>
      <c r="B35" s="158" t="s">
        <v>546</v>
      </c>
      <c r="C35" s="171" t="s">
        <v>549</v>
      </c>
      <c r="D35" s="171" t="s">
        <v>124</v>
      </c>
      <c r="E35" s="171" t="s">
        <v>249</v>
      </c>
      <c r="F35" s="157">
        <f>9!I216</f>
        <v>30</v>
      </c>
      <c r="G35" s="157">
        <f>9!J216</f>
        <v>60</v>
      </c>
      <c r="H35" s="157">
        <f>9!K216</f>
        <v>150</v>
      </c>
      <c r="I35" s="270"/>
    </row>
    <row r="36" spans="1:9" s="225" customFormat="1" ht="47.25" customHeight="1">
      <c r="A36" s="86" t="s">
        <v>40</v>
      </c>
      <c r="B36" s="158" t="s">
        <v>41</v>
      </c>
      <c r="C36" s="171" t="s">
        <v>549</v>
      </c>
      <c r="D36" s="171" t="s">
        <v>124</v>
      </c>
      <c r="E36" s="171" t="s">
        <v>249</v>
      </c>
      <c r="F36" s="157">
        <f>9!I217</f>
        <v>20</v>
      </c>
      <c r="G36" s="157">
        <f>9!J217</f>
        <v>0</v>
      </c>
      <c r="H36" s="157">
        <f>9!K217</f>
        <v>20</v>
      </c>
      <c r="I36" s="270"/>
    </row>
    <row r="37" spans="1:9" s="199" customFormat="1" ht="15" customHeight="1">
      <c r="A37" s="89" t="s">
        <v>303</v>
      </c>
      <c r="B37" s="158" t="s">
        <v>249</v>
      </c>
      <c r="C37" s="158"/>
      <c r="D37" s="158"/>
      <c r="E37" s="158"/>
      <c r="F37" s="157">
        <f>F38+F40+F44+F47+F49+F51+F53</f>
        <v>22107</v>
      </c>
      <c r="G37" s="157">
        <f>G38+G40+G44+G47+G49+G51+G53</f>
        <v>22248.6</v>
      </c>
      <c r="H37" s="157">
        <f>H38+H40+H44+H47+H49+H51+H53</f>
        <v>22342.6</v>
      </c>
      <c r="I37" s="272"/>
    </row>
    <row r="38" spans="1:9" s="199" customFormat="1" ht="30" customHeight="1">
      <c r="A38" s="170" t="s">
        <v>225</v>
      </c>
      <c r="B38" s="158" t="s">
        <v>139</v>
      </c>
      <c r="C38" s="171"/>
      <c r="D38" s="171"/>
      <c r="E38" s="171"/>
      <c r="F38" s="157">
        <f>F39</f>
        <v>600</v>
      </c>
      <c r="G38" s="157">
        <f>G39</f>
        <v>600</v>
      </c>
      <c r="H38" s="157">
        <f>H39</f>
        <v>600</v>
      </c>
      <c r="I38" s="272"/>
    </row>
    <row r="39" spans="1:9" s="199" customFormat="1" ht="31.5" customHeight="1">
      <c r="A39" s="89" t="s">
        <v>46</v>
      </c>
      <c r="B39" s="158" t="s">
        <v>132</v>
      </c>
      <c r="C39" s="171" t="s">
        <v>549</v>
      </c>
      <c r="D39" s="171" t="s">
        <v>247</v>
      </c>
      <c r="E39" s="171" t="s">
        <v>252</v>
      </c>
      <c r="F39" s="157">
        <f>9!I28</f>
        <v>600</v>
      </c>
      <c r="G39" s="157">
        <f>9!J28</f>
        <v>600</v>
      </c>
      <c r="H39" s="157">
        <f>9!K28</f>
        <v>600</v>
      </c>
      <c r="I39" s="272"/>
    </row>
    <row r="40" spans="1:9" s="199" customFormat="1" ht="33" customHeight="1">
      <c r="A40" s="170" t="s">
        <v>138</v>
      </c>
      <c r="B40" s="158" t="s">
        <v>226</v>
      </c>
      <c r="C40" s="171"/>
      <c r="D40" s="171"/>
      <c r="E40" s="171"/>
      <c r="F40" s="157">
        <f>F41+F42+F43</f>
        <v>1137</v>
      </c>
      <c r="G40" s="157">
        <f>G41+G42+G43</f>
        <v>1237</v>
      </c>
      <c r="H40" s="157">
        <f>H41+H42+H43</f>
        <v>1240</v>
      </c>
      <c r="I40" s="272"/>
    </row>
    <row r="41" spans="1:9" s="199" customFormat="1" ht="46.5" customHeight="1">
      <c r="A41" s="185" t="s">
        <v>715</v>
      </c>
      <c r="B41" s="158" t="s">
        <v>461</v>
      </c>
      <c r="C41" s="184" t="s">
        <v>549</v>
      </c>
      <c r="D41" s="184" t="s">
        <v>250</v>
      </c>
      <c r="E41" s="184" t="s">
        <v>604</v>
      </c>
      <c r="F41" s="157">
        <f>9!I128</f>
        <v>17</v>
      </c>
      <c r="G41" s="157">
        <f>9!J128</f>
        <v>17</v>
      </c>
      <c r="H41" s="157">
        <f>9!K128</f>
        <v>20</v>
      </c>
      <c r="I41" s="353"/>
    </row>
    <row r="42" spans="1:9" s="199" customFormat="1" ht="30.75" customHeight="1">
      <c r="A42" s="185" t="s">
        <v>476</v>
      </c>
      <c r="B42" s="158" t="s">
        <v>461</v>
      </c>
      <c r="C42" s="184" t="s">
        <v>566</v>
      </c>
      <c r="D42" s="184" t="s">
        <v>250</v>
      </c>
      <c r="E42" s="184" t="s">
        <v>604</v>
      </c>
      <c r="F42" s="157">
        <f>9!I129</f>
        <v>120</v>
      </c>
      <c r="G42" s="157">
        <f>9!J129</f>
        <v>120</v>
      </c>
      <c r="H42" s="157">
        <f>9!K129</f>
        <v>120</v>
      </c>
      <c r="I42" s="353"/>
    </row>
    <row r="43" spans="1:9" s="199" customFormat="1" ht="48.75" customHeight="1">
      <c r="A43" s="185" t="s">
        <v>587</v>
      </c>
      <c r="B43" s="158" t="s">
        <v>806</v>
      </c>
      <c r="C43" s="171" t="s">
        <v>549</v>
      </c>
      <c r="D43" s="171" t="s">
        <v>250</v>
      </c>
      <c r="E43" s="171" t="s">
        <v>604</v>
      </c>
      <c r="F43" s="157">
        <f>9!I130</f>
        <v>1000</v>
      </c>
      <c r="G43" s="157">
        <f>9!J130</f>
        <v>1100</v>
      </c>
      <c r="H43" s="157">
        <f>9!K130</f>
        <v>1100</v>
      </c>
      <c r="I43" s="304"/>
    </row>
    <row r="44" spans="1:9" s="199" customFormat="1" ht="30" customHeight="1">
      <c r="A44" s="170" t="s">
        <v>316</v>
      </c>
      <c r="B44" s="158" t="s">
        <v>227</v>
      </c>
      <c r="C44" s="171"/>
      <c r="D44" s="171"/>
      <c r="E44" s="171"/>
      <c r="F44" s="157">
        <f>F45+F46</f>
        <v>546</v>
      </c>
      <c r="G44" s="157">
        <f>G45+G46</f>
        <v>780</v>
      </c>
      <c r="H44" s="157">
        <f>H45+H46</f>
        <v>780</v>
      </c>
      <c r="I44" s="272"/>
    </row>
    <row r="45" spans="1:9" s="199" customFormat="1" ht="48" customHeight="1">
      <c r="A45" s="89" t="s">
        <v>562</v>
      </c>
      <c r="B45" s="158" t="s">
        <v>762</v>
      </c>
      <c r="C45" s="171" t="s">
        <v>549</v>
      </c>
      <c r="D45" s="171" t="s">
        <v>123</v>
      </c>
      <c r="E45" s="171" t="s">
        <v>250</v>
      </c>
      <c r="F45" s="157">
        <f>9!I314</f>
        <v>500</v>
      </c>
      <c r="G45" s="157">
        <f>9!J314</f>
        <v>730</v>
      </c>
      <c r="H45" s="157">
        <f>9!K314</f>
        <v>730</v>
      </c>
      <c r="I45" s="272"/>
    </row>
    <row r="46" spans="1:9" s="199" customFormat="1" ht="30" customHeight="1">
      <c r="A46" s="89" t="s">
        <v>220</v>
      </c>
      <c r="B46" s="158" t="s">
        <v>762</v>
      </c>
      <c r="C46" s="171" t="s">
        <v>358</v>
      </c>
      <c r="D46" s="171" t="s">
        <v>123</v>
      </c>
      <c r="E46" s="171" t="s">
        <v>250</v>
      </c>
      <c r="F46" s="157">
        <f>9!I315</f>
        <v>46</v>
      </c>
      <c r="G46" s="157">
        <f>9!J315</f>
        <v>50</v>
      </c>
      <c r="H46" s="157">
        <f>9!K315</f>
        <v>50</v>
      </c>
      <c r="I46" s="272"/>
    </row>
    <row r="47" spans="1:9" s="199" customFormat="1" ht="32.25" customHeight="1">
      <c r="A47" s="185" t="s">
        <v>611</v>
      </c>
      <c r="B47" s="184" t="s">
        <v>36</v>
      </c>
      <c r="C47" s="171"/>
      <c r="D47" s="171"/>
      <c r="E47" s="171"/>
      <c r="F47" s="157">
        <f>F48</f>
        <v>300</v>
      </c>
      <c r="G47" s="157">
        <f>G48</f>
        <v>0</v>
      </c>
      <c r="H47" s="157">
        <f>H48</f>
        <v>0</v>
      </c>
      <c r="I47" s="272"/>
    </row>
    <row r="48" spans="1:9" s="199" customFormat="1" ht="76.5" customHeight="1">
      <c r="A48" s="89" t="s">
        <v>19</v>
      </c>
      <c r="B48" s="184" t="s">
        <v>551</v>
      </c>
      <c r="C48" s="171" t="s">
        <v>31</v>
      </c>
      <c r="D48" s="171" t="s">
        <v>123</v>
      </c>
      <c r="E48" s="171" t="s">
        <v>247</v>
      </c>
      <c r="F48" s="157">
        <f>9!I271</f>
        <v>300</v>
      </c>
      <c r="G48" s="157">
        <f>9!J271</f>
        <v>0</v>
      </c>
      <c r="H48" s="157">
        <f>9!K271</f>
        <v>0</v>
      </c>
      <c r="I48" s="272"/>
    </row>
    <row r="49" spans="1:9" s="199" customFormat="1" ht="47.25" customHeight="1">
      <c r="A49" s="185" t="s">
        <v>619</v>
      </c>
      <c r="B49" s="158" t="s">
        <v>223</v>
      </c>
      <c r="C49" s="171"/>
      <c r="D49" s="171"/>
      <c r="E49" s="171"/>
      <c r="F49" s="157">
        <f>F50</f>
        <v>11977.599999999999</v>
      </c>
      <c r="G49" s="157">
        <f>G50</f>
        <v>12123.599999999999</v>
      </c>
      <c r="H49" s="157">
        <f>H50</f>
        <v>12194.599999999999</v>
      </c>
      <c r="I49" s="272"/>
    </row>
    <row r="50" spans="1:9" s="199" customFormat="1" ht="62.25" customHeight="1">
      <c r="A50" s="89" t="s">
        <v>175</v>
      </c>
      <c r="B50" s="158" t="s">
        <v>221</v>
      </c>
      <c r="C50" s="171" t="s">
        <v>31</v>
      </c>
      <c r="D50" s="171" t="s">
        <v>123</v>
      </c>
      <c r="E50" s="171" t="s">
        <v>247</v>
      </c>
      <c r="F50" s="157">
        <f>9!I282+9!I284+9!I285+9!I287+9!I288+9!I289+9!I290+9!I291+9!I292+9!I293+9!I294+9!I295</f>
        <v>11977.599999999999</v>
      </c>
      <c r="G50" s="157">
        <f>9!J282+9!J284+9!J285+9!J287+9!J288+9!J289+9!J290+9!J291+9!J292+9!J293+9!J294+9!J295</f>
        <v>12123.599999999999</v>
      </c>
      <c r="H50" s="157">
        <f>9!K282+9!K284+9!K285+9!K287+9!K288+9!K289+9!K290+9!K291+9!K292+9!K293+9!K294+9!K295</f>
        <v>12194.599999999999</v>
      </c>
      <c r="I50" s="272"/>
    </row>
    <row r="51" spans="1:9" s="199" customFormat="1" ht="47.25" customHeight="1">
      <c r="A51" s="185" t="s">
        <v>623</v>
      </c>
      <c r="B51" s="158" t="s">
        <v>22</v>
      </c>
      <c r="C51" s="171"/>
      <c r="D51" s="171"/>
      <c r="E51" s="171"/>
      <c r="F51" s="157">
        <f>F52</f>
        <v>2634.2</v>
      </c>
      <c r="G51" s="157">
        <f>G52</f>
        <v>2595.8</v>
      </c>
      <c r="H51" s="157">
        <f>H52</f>
        <v>2615.8</v>
      </c>
      <c r="I51" s="272"/>
    </row>
    <row r="52" spans="1:9" s="199" customFormat="1" ht="61.5" customHeight="1">
      <c r="A52" s="89" t="s">
        <v>477</v>
      </c>
      <c r="B52" s="158" t="s">
        <v>222</v>
      </c>
      <c r="C52" s="171" t="s">
        <v>31</v>
      </c>
      <c r="D52" s="171" t="s">
        <v>123</v>
      </c>
      <c r="E52" s="171" t="s">
        <v>247</v>
      </c>
      <c r="F52" s="157">
        <f>9!I297+9!I299+9!I300+9!I302+9!I303+9!I304+9!I305+9!I306+9!I307+9!I308+9!I309</f>
        <v>2634.2</v>
      </c>
      <c r="G52" s="157">
        <f>9!J297+9!J299+9!J300+9!J302+9!J303+9!J304+9!J305+9!J306+9!J307+9!J308+9!J309</f>
        <v>2595.8</v>
      </c>
      <c r="H52" s="157">
        <f>9!K297+9!K299+9!K300+9!K302+9!K303+9!K304+9!K305+9!K306+9!K307+9!K308+9!K309</f>
        <v>2615.8</v>
      </c>
      <c r="I52" s="272"/>
    </row>
    <row r="53" spans="1:9" s="199" customFormat="1" ht="15.75" customHeight="1">
      <c r="A53" s="185" t="s">
        <v>519</v>
      </c>
      <c r="B53" s="158" t="s">
        <v>615</v>
      </c>
      <c r="C53" s="171"/>
      <c r="D53" s="171"/>
      <c r="E53" s="171"/>
      <c r="F53" s="157">
        <f>F54</f>
        <v>4912.2</v>
      </c>
      <c r="G53" s="157">
        <f>G54</f>
        <v>4912.2</v>
      </c>
      <c r="H53" s="157">
        <f>H54</f>
        <v>4912.2</v>
      </c>
      <c r="I53" s="272"/>
    </row>
    <row r="54" spans="1:9" s="199" customFormat="1" ht="63" customHeight="1">
      <c r="A54" s="185" t="s">
        <v>290</v>
      </c>
      <c r="B54" s="184" t="s">
        <v>526</v>
      </c>
      <c r="C54" s="171" t="s">
        <v>31</v>
      </c>
      <c r="D54" s="171" t="s">
        <v>123</v>
      </c>
      <c r="E54" s="171" t="s">
        <v>247</v>
      </c>
      <c r="F54" s="157">
        <f>9!I283+9!I286+9!I298+9!I301</f>
        <v>4912.2</v>
      </c>
      <c r="G54" s="157">
        <f>9!J283+9!J286+9!J298+9!J301</f>
        <v>4912.2</v>
      </c>
      <c r="H54" s="157">
        <f>9!K283+9!K286+9!K298+9!K301</f>
        <v>4912.2</v>
      </c>
      <c r="I54" s="272"/>
    </row>
    <row r="55" spans="1:9" s="199" customFormat="1" ht="19.5" customHeight="1">
      <c r="A55" s="239" t="s">
        <v>710</v>
      </c>
      <c r="B55" s="184" t="s">
        <v>526</v>
      </c>
      <c r="C55" s="171" t="s">
        <v>31</v>
      </c>
      <c r="D55" s="171" t="s">
        <v>123</v>
      </c>
      <c r="E55" s="171" t="s">
        <v>247</v>
      </c>
      <c r="F55" s="157">
        <f>9!I283+9!I286+9!I298+9!I301</f>
        <v>4912.2</v>
      </c>
      <c r="G55" s="157">
        <f>9!J283+9!J286+9!J298+9!J301</f>
        <v>4912.2</v>
      </c>
      <c r="H55" s="157">
        <f>9!K283+9!K286+9!K298+9!K301</f>
        <v>4912.2</v>
      </c>
      <c r="I55" s="272"/>
    </row>
    <row r="56" spans="1:9" s="199" customFormat="1" ht="30" customHeight="1">
      <c r="A56" s="89" t="s">
        <v>761</v>
      </c>
      <c r="B56" s="158" t="s">
        <v>250</v>
      </c>
      <c r="C56" s="158"/>
      <c r="D56" s="158"/>
      <c r="E56" s="158"/>
      <c r="F56" s="157">
        <f>F57+F59</f>
        <v>1265</v>
      </c>
      <c r="G56" s="157">
        <f>G57+G59</f>
        <v>1325</v>
      </c>
      <c r="H56" s="157">
        <f>H57+H59</f>
        <v>1340</v>
      </c>
      <c r="I56" s="272"/>
    </row>
    <row r="57" spans="1:9" s="199" customFormat="1" ht="30.75" customHeight="1">
      <c r="A57" s="170" t="s">
        <v>629</v>
      </c>
      <c r="B57" s="158" t="s">
        <v>630</v>
      </c>
      <c r="C57" s="171"/>
      <c r="D57" s="171"/>
      <c r="E57" s="171"/>
      <c r="F57" s="157">
        <f>F58</f>
        <v>50</v>
      </c>
      <c r="G57" s="157">
        <f>G58</f>
        <v>60</v>
      </c>
      <c r="H57" s="157">
        <f>H58</f>
        <v>65</v>
      </c>
      <c r="I57" s="272"/>
    </row>
    <row r="58" spans="1:9" s="199" customFormat="1" ht="45.75" customHeight="1">
      <c r="A58" s="89" t="s">
        <v>417</v>
      </c>
      <c r="B58" s="184" t="s">
        <v>415</v>
      </c>
      <c r="C58" s="171" t="s">
        <v>549</v>
      </c>
      <c r="D58" s="171" t="s">
        <v>124</v>
      </c>
      <c r="E58" s="171" t="s">
        <v>248</v>
      </c>
      <c r="F58" s="157">
        <f>9!I162</f>
        <v>50</v>
      </c>
      <c r="G58" s="157">
        <f>9!J162</f>
        <v>60</v>
      </c>
      <c r="H58" s="157">
        <f>9!K162</f>
        <v>65</v>
      </c>
      <c r="I58" s="272"/>
    </row>
    <row r="59" spans="1:9" s="199" customFormat="1" ht="58.5" customHeight="1">
      <c r="A59" s="170" t="s">
        <v>200</v>
      </c>
      <c r="B59" s="158" t="s">
        <v>405</v>
      </c>
      <c r="C59" s="171"/>
      <c r="D59" s="171"/>
      <c r="E59" s="171"/>
      <c r="F59" s="157">
        <f>F60+F61+F62+F63+F64</f>
        <v>1215</v>
      </c>
      <c r="G59" s="157">
        <f>G60+G61+G62+G63+G64</f>
        <v>1265</v>
      </c>
      <c r="H59" s="157">
        <f>H60+H61+H62+H63+H64</f>
        <v>1275</v>
      </c>
      <c r="I59" s="272"/>
    </row>
    <row r="60" spans="1:9" s="199" customFormat="1" ht="47.25" customHeight="1">
      <c r="A60" s="89" t="s">
        <v>279</v>
      </c>
      <c r="B60" s="184" t="s">
        <v>404</v>
      </c>
      <c r="C60" s="171" t="s">
        <v>549</v>
      </c>
      <c r="D60" s="171" t="s">
        <v>247</v>
      </c>
      <c r="E60" s="171" t="s">
        <v>252</v>
      </c>
      <c r="F60" s="157">
        <f>9!I30</f>
        <v>60</v>
      </c>
      <c r="G60" s="157">
        <f>9!J30</f>
        <v>90</v>
      </c>
      <c r="H60" s="157">
        <f>9!K30</f>
        <v>90</v>
      </c>
      <c r="I60" s="272"/>
    </row>
    <row r="61" spans="1:9" s="199" customFormat="1" ht="30.75" customHeight="1">
      <c r="A61" s="89" t="s">
        <v>648</v>
      </c>
      <c r="B61" s="184" t="s">
        <v>403</v>
      </c>
      <c r="C61" s="171" t="s">
        <v>549</v>
      </c>
      <c r="D61" s="171" t="s">
        <v>124</v>
      </c>
      <c r="E61" s="171" t="s">
        <v>248</v>
      </c>
      <c r="F61" s="157">
        <f>9!I163</f>
        <v>995</v>
      </c>
      <c r="G61" s="157">
        <f>9!J163</f>
        <v>995</v>
      </c>
      <c r="H61" s="157">
        <f>9!K163</f>
        <v>995</v>
      </c>
      <c r="I61" s="272"/>
    </row>
    <row r="62" spans="1:9" s="199" customFormat="1" ht="48" customHeight="1">
      <c r="A62" s="89" t="s">
        <v>633</v>
      </c>
      <c r="B62" s="184" t="s">
        <v>631</v>
      </c>
      <c r="C62" s="171" t="s">
        <v>549</v>
      </c>
      <c r="D62" s="171" t="s">
        <v>247</v>
      </c>
      <c r="E62" s="171" t="s">
        <v>252</v>
      </c>
      <c r="F62" s="157">
        <f>9!I31</f>
        <v>80</v>
      </c>
      <c r="G62" s="157">
        <f>9!J31</f>
        <v>70</v>
      </c>
      <c r="H62" s="157">
        <f>9!K31</f>
        <v>75</v>
      </c>
      <c r="I62" s="272"/>
    </row>
    <row r="63" spans="1:9" s="199" customFormat="1" ht="46.5" customHeight="1">
      <c r="A63" s="89" t="s">
        <v>436</v>
      </c>
      <c r="B63" s="184" t="s">
        <v>437</v>
      </c>
      <c r="C63" s="171" t="s">
        <v>549</v>
      </c>
      <c r="D63" s="171" t="s">
        <v>250</v>
      </c>
      <c r="E63" s="171" t="s">
        <v>604</v>
      </c>
      <c r="F63" s="157">
        <f>9!I132</f>
        <v>50</v>
      </c>
      <c r="G63" s="157">
        <f>9!J132</f>
        <v>60</v>
      </c>
      <c r="H63" s="157">
        <f>9!K132</f>
        <v>65</v>
      </c>
      <c r="I63" s="272"/>
    </row>
    <row r="64" spans="1:9" s="199" customFormat="1" ht="46.5" customHeight="1">
      <c r="A64" s="89" t="s">
        <v>241</v>
      </c>
      <c r="B64" s="184" t="s">
        <v>18</v>
      </c>
      <c r="C64" s="171" t="s">
        <v>549</v>
      </c>
      <c r="D64" s="171" t="s">
        <v>247</v>
      </c>
      <c r="E64" s="171" t="s">
        <v>252</v>
      </c>
      <c r="F64" s="157">
        <f>9!I32</f>
        <v>30</v>
      </c>
      <c r="G64" s="157">
        <f>9!J32</f>
        <v>50</v>
      </c>
      <c r="H64" s="157">
        <f>9!K32</f>
        <v>50</v>
      </c>
      <c r="I64" s="272"/>
    </row>
    <row r="65" spans="1:9" s="199" customFormat="1" ht="45.75" customHeight="1">
      <c r="A65" s="170" t="s">
        <v>794</v>
      </c>
      <c r="B65" s="158" t="s">
        <v>124</v>
      </c>
      <c r="C65" s="158"/>
      <c r="D65" s="158"/>
      <c r="E65" s="158"/>
      <c r="F65" s="157">
        <f>F66++F71+F75+F77</f>
        <v>5021.2</v>
      </c>
      <c r="G65" s="157">
        <f>G66++G71+G75+G77</f>
        <v>2225</v>
      </c>
      <c r="H65" s="157">
        <f>H66++H71+H75+H77</f>
        <v>7525</v>
      </c>
      <c r="I65" s="272"/>
    </row>
    <row r="66" spans="1:9" s="199" customFormat="1" ht="30.75" customHeight="1">
      <c r="A66" s="170" t="s">
        <v>559</v>
      </c>
      <c r="B66" s="158" t="s">
        <v>438</v>
      </c>
      <c r="C66" s="171"/>
      <c r="D66" s="171"/>
      <c r="E66" s="171"/>
      <c r="F66" s="157">
        <f>F67+F68+F69+F70</f>
        <v>128</v>
      </c>
      <c r="G66" s="157">
        <f>G67+G68+G69+G70</f>
        <v>525</v>
      </c>
      <c r="H66" s="157">
        <f>H67+H68+H69+H70</f>
        <v>7525</v>
      </c>
      <c r="I66" s="272"/>
    </row>
    <row r="67" spans="1:9" s="225" customFormat="1" ht="59.25" customHeight="1">
      <c r="A67" s="191" t="s">
        <v>317</v>
      </c>
      <c r="B67" s="158" t="s">
        <v>610</v>
      </c>
      <c r="C67" s="184" t="s">
        <v>549</v>
      </c>
      <c r="D67" s="184" t="s">
        <v>124</v>
      </c>
      <c r="E67" s="184" t="s">
        <v>248</v>
      </c>
      <c r="F67" s="157">
        <f>9!I183</f>
        <v>100</v>
      </c>
      <c r="G67" s="157">
        <f>9!J183</f>
        <v>0</v>
      </c>
      <c r="H67" s="157">
        <f>9!K183</f>
        <v>0</v>
      </c>
      <c r="I67" s="270"/>
    </row>
    <row r="68" spans="1:9" s="225" customFormat="1" ht="48" customHeight="1">
      <c r="A68" s="191" t="s">
        <v>259</v>
      </c>
      <c r="B68" s="158" t="s">
        <v>612</v>
      </c>
      <c r="C68" s="184" t="s">
        <v>549</v>
      </c>
      <c r="D68" s="184" t="s">
        <v>124</v>
      </c>
      <c r="E68" s="184" t="s">
        <v>248</v>
      </c>
      <c r="F68" s="157">
        <f>9!I195</f>
        <v>28</v>
      </c>
      <c r="G68" s="157">
        <f>9!J195</f>
        <v>25</v>
      </c>
      <c r="H68" s="157">
        <f>9!K195</f>
        <v>25</v>
      </c>
      <c r="I68" s="270"/>
    </row>
    <row r="69" spans="1:9" s="225" customFormat="1" ht="33.75" customHeight="1">
      <c r="A69" s="191" t="s">
        <v>318</v>
      </c>
      <c r="B69" s="158" t="s">
        <v>687</v>
      </c>
      <c r="C69" s="184" t="s">
        <v>549</v>
      </c>
      <c r="D69" s="184" t="s">
        <v>124</v>
      </c>
      <c r="E69" s="184" t="s">
        <v>248</v>
      </c>
      <c r="F69" s="157">
        <f>9!I185</f>
        <v>0</v>
      </c>
      <c r="G69" s="157">
        <f>9!J185</f>
        <v>500</v>
      </c>
      <c r="H69" s="157">
        <f>9!K185</f>
        <v>500</v>
      </c>
      <c r="I69" s="270"/>
    </row>
    <row r="70" spans="1:9" s="225" customFormat="1" ht="33.75" customHeight="1">
      <c r="A70" s="191" t="s">
        <v>524</v>
      </c>
      <c r="B70" s="158" t="s">
        <v>411</v>
      </c>
      <c r="C70" s="184" t="s">
        <v>148</v>
      </c>
      <c r="D70" s="184" t="s">
        <v>124</v>
      </c>
      <c r="E70" s="184" t="s">
        <v>248</v>
      </c>
      <c r="F70" s="157">
        <f>9!I184</f>
        <v>0</v>
      </c>
      <c r="G70" s="157">
        <f>9!J184</f>
        <v>0</v>
      </c>
      <c r="H70" s="157">
        <f>9!K184</f>
        <v>7000</v>
      </c>
      <c r="I70" s="270"/>
    </row>
    <row r="71" spans="1:9" s="225" customFormat="1" ht="32.25" customHeight="1">
      <c r="A71" s="170" t="s">
        <v>185</v>
      </c>
      <c r="B71" s="184" t="s">
        <v>186</v>
      </c>
      <c r="C71" s="171"/>
      <c r="D71" s="184"/>
      <c r="E71" s="184"/>
      <c r="F71" s="157">
        <f>F72+F73+F74</f>
        <v>300</v>
      </c>
      <c r="G71" s="157">
        <f>G72+G73+G74</f>
        <v>1700</v>
      </c>
      <c r="H71" s="157">
        <f>H72+H73+H74</f>
        <v>0</v>
      </c>
      <c r="I71" s="270"/>
    </row>
    <row r="72" spans="1:9" s="225" customFormat="1" ht="48" customHeight="1">
      <c r="A72" s="191" t="s">
        <v>500</v>
      </c>
      <c r="B72" s="158" t="s">
        <v>501</v>
      </c>
      <c r="C72" s="171" t="s">
        <v>549</v>
      </c>
      <c r="D72" s="184" t="s">
        <v>124</v>
      </c>
      <c r="E72" s="184" t="s">
        <v>249</v>
      </c>
      <c r="F72" s="157">
        <f>9!I225</f>
        <v>0</v>
      </c>
      <c r="G72" s="157">
        <f>9!J225</f>
        <v>700</v>
      </c>
      <c r="H72" s="157">
        <f>9!K225</f>
        <v>0</v>
      </c>
      <c r="I72" s="270"/>
    </row>
    <row r="73" spans="1:9" s="225" customFormat="1" ht="48" customHeight="1">
      <c r="A73" s="185" t="s">
        <v>525</v>
      </c>
      <c r="B73" s="158" t="s">
        <v>121</v>
      </c>
      <c r="C73" s="171" t="s">
        <v>549</v>
      </c>
      <c r="D73" s="184" t="s">
        <v>124</v>
      </c>
      <c r="E73" s="184" t="s">
        <v>249</v>
      </c>
      <c r="F73" s="157">
        <f>9!I226</f>
        <v>300</v>
      </c>
      <c r="G73" s="157">
        <f>9!J226</f>
        <v>0</v>
      </c>
      <c r="H73" s="157">
        <f>9!K226</f>
        <v>0</v>
      </c>
      <c r="I73" s="270"/>
    </row>
    <row r="74" spans="1:9" s="225" customFormat="1" ht="48" customHeight="1">
      <c r="A74" s="185" t="s">
        <v>159</v>
      </c>
      <c r="B74" s="158" t="s">
        <v>750</v>
      </c>
      <c r="C74" s="171" t="s">
        <v>148</v>
      </c>
      <c r="D74" s="184" t="s">
        <v>124</v>
      </c>
      <c r="E74" s="184" t="s">
        <v>249</v>
      </c>
      <c r="F74" s="157">
        <f>9!I222</f>
        <v>0</v>
      </c>
      <c r="G74" s="157">
        <f>9!J222</f>
        <v>1000</v>
      </c>
      <c r="H74" s="157">
        <f>9!K222</f>
        <v>0</v>
      </c>
      <c r="I74" s="270"/>
    </row>
    <row r="75" spans="1:9" s="225" customFormat="1" ht="15.75" customHeight="1">
      <c r="A75" s="170" t="s">
        <v>597</v>
      </c>
      <c r="B75" s="158" t="s">
        <v>598</v>
      </c>
      <c r="C75" s="171"/>
      <c r="D75" s="171"/>
      <c r="E75" s="171"/>
      <c r="F75" s="157">
        <f>F76</f>
        <v>3593.2</v>
      </c>
      <c r="G75" s="157">
        <f>G76</f>
        <v>0</v>
      </c>
      <c r="H75" s="157">
        <f>H76</f>
        <v>0</v>
      </c>
      <c r="I75" s="270"/>
    </row>
    <row r="76" spans="1:9" s="225" customFormat="1" ht="33" customHeight="1">
      <c r="A76" s="170" t="s">
        <v>535</v>
      </c>
      <c r="B76" s="158" t="s">
        <v>425</v>
      </c>
      <c r="C76" s="171" t="s">
        <v>566</v>
      </c>
      <c r="D76" s="171" t="s">
        <v>124</v>
      </c>
      <c r="E76" s="171" t="s">
        <v>248</v>
      </c>
      <c r="F76" s="157">
        <f>9!I197</f>
        <v>3593.2</v>
      </c>
      <c r="G76" s="157">
        <f>9!J197</f>
        <v>0</v>
      </c>
      <c r="H76" s="157">
        <f>9!K197</f>
        <v>0</v>
      </c>
      <c r="I76" s="270"/>
    </row>
    <row r="77" spans="1:9" s="225" customFormat="1" ht="18" customHeight="1">
      <c r="A77" s="170" t="s">
        <v>795</v>
      </c>
      <c r="B77" s="158" t="s">
        <v>2</v>
      </c>
      <c r="C77" s="171"/>
      <c r="D77" s="171"/>
      <c r="E77" s="171"/>
      <c r="F77" s="157">
        <f>F78</f>
        <v>1000</v>
      </c>
      <c r="G77" s="157">
        <f>G78</f>
        <v>0</v>
      </c>
      <c r="H77" s="157">
        <f>H78</f>
        <v>0</v>
      </c>
      <c r="I77" s="270"/>
    </row>
    <row r="78" spans="1:9" s="225" customFormat="1" ht="64.5" customHeight="1">
      <c r="A78" s="170" t="s">
        <v>678</v>
      </c>
      <c r="B78" s="158" t="s">
        <v>78</v>
      </c>
      <c r="C78" s="171" t="s">
        <v>549</v>
      </c>
      <c r="D78" s="171" t="s">
        <v>124</v>
      </c>
      <c r="E78" s="171" t="s">
        <v>248</v>
      </c>
      <c r="F78" s="157">
        <f>9!I198</f>
        <v>1000</v>
      </c>
      <c r="G78" s="157">
        <f>9!J202</f>
        <v>0</v>
      </c>
      <c r="H78" s="157">
        <f>9!K202</f>
        <v>0</v>
      </c>
      <c r="I78" s="270"/>
    </row>
    <row r="79" spans="1:9" s="199" customFormat="1" ht="19.5" customHeight="1">
      <c r="A79" s="86" t="s">
        <v>542</v>
      </c>
      <c r="B79" s="158" t="s">
        <v>329</v>
      </c>
      <c r="C79" s="173"/>
      <c r="D79" s="173"/>
      <c r="E79" s="171"/>
      <c r="F79" s="157">
        <f>F80+F82</f>
        <v>10</v>
      </c>
      <c r="G79" s="157">
        <f>G80+G82</f>
        <v>70</v>
      </c>
      <c r="H79" s="157">
        <f>H80+H82</f>
        <v>75</v>
      </c>
      <c r="I79" s="269"/>
    </row>
    <row r="80" spans="1:9" s="199" customFormat="1" ht="31.5" customHeight="1">
      <c r="A80" s="170" t="s">
        <v>180</v>
      </c>
      <c r="B80" s="158" t="s">
        <v>181</v>
      </c>
      <c r="C80" s="171"/>
      <c r="D80" s="171"/>
      <c r="E80" s="171"/>
      <c r="F80" s="157">
        <f>F81</f>
        <v>10</v>
      </c>
      <c r="G80" s="157">
        <f>G81</f>
        <v>40</v>
      </c>
      <c r="H80" s="157">
        <f>H81</f>
        <v>40</v>
      </c>
      <c r="I80" s="272"/>
    </row>
    <row r="81" spans="1:9" s="199" customFormat="1" ht="62.25" customHeight="1">
      <c r="A81" s="170" t="s">
        <v>712</v>
      </c>
      <c r="B81" s="158" t="s">
        <v>133</v>
      </c>
      <c r="C81" s="171" t="s">
        <v>549</v>
      </c>
      <c r="D81" s="171" t="s">
        <v>152</v>
      </c>
      <c r="E81" s="171" t="s">
        <v>152</v>
      </c>
      <c r="F81" s="157">
        <f>9!I267</f>
        <v>10</v>
      </c>
      <c r="G81" s="157">
        <f>9!J267</f>
        <v>40</v>
      </c>
      <c r="H81" s="157">
        <f>9!K267</f>
        <v>40</v>
      </c>
      <c r="I81" s="272"/>
    </row>
    <row r="82" spans="1:9" s="199" customFormat="1" ht="33" customHeight="1">
      <c r="A82" s="170" t="s">
        <v>682</v>
      </c>
      <c r="B82" s="158" t="s">
        <v>182</v>
      </c>
      <c r="C82" s="171"/>
      <c r="D82" s="171"/>
      <c r="E82" s="171"/>
      <c r="F82" s="157">
        <f>F83</f>
        <v>0</v>
      </c>
      <c r="G82" s="157">
        <f>G83</f>
        <v>30</v>
      </c>
      <c r="H82" s="157">
        <f>H83</f>
        <v>35</v>
      </c>
      <c r="I82" s="272"/>
    </row>
    <row r="83" spans="1:9" s="199" customFormat="1" ht="63" customHeight="1">
      <c r="A83" s="170" t="s">
        <v>65</v>
      </c>
      <c r="B83" s="158" t="s">
        <v>134</v>
      </c>
      <c r="C83" s="171" t="s">
        <v>549</v>
      </c>
      <c r="D83" s="171" t="s">
        <v>152</v>
      </c>
      <c r="E83" s="171" t="s">
        <v>152</v>
      </c>
      <c r="F83" s="157">
        <f>9!I268</f>
        <v>0</v>
      </c>
      <c r="G83" s="157">
        <f>9!J268</f>
        <v>30</v>
      </c>
      <c r="H83" s="157">
        <f>9!K268</f>
        <v>35</v>
      </c>
      <c r="I83" s="272"/>
    </row>
    <row r="84" spans="1:9" s="172" customFormat="1" ht="35.25" customHeight="1">
      <c r="A84" s="170" t="s">
        <v>538</v>
      </c>
      <c r="B84" s="158" t="s">
        <v>152</v>
      </c>
      <c r="C84" s="173"/>
      <c r="D84" s="173"/>
      <c r="E84" s="171"/>
      <c r="F84" s="157">
        <f aca="true" t="shared" si="1" ref="F84:H85">F85</f>
        <v>120</v>
      </c>
      <c r="G84" s="157">
        <f t="shared" si="1"/>
        <v>120</v>
      </c>
      <c r="H84" s="157">
        <f t="shared" si="1"/>
        <v>120</v>
      </c>
      <c r="I84" s="269"/>
    </row>
    <row r="85" spans="1:9" s="172" customFormat="1" ht="47.25" customHeight="1">
      <c r="A85" s="170" t="s">
        <v>751</v>
      </c>
      <c r="B85" s="158" t="s">
        <v>342</v>
      </c>
      <c r="C85" s="173"/>
      <c r="D85" s="173"/>
      <c r="E85" s="171"/>
      <c r="F85" s="157">
        <f t="shared" si="1"/>
        <v>120</v>
      </c>
      <c r="G85" s="157">
        <f t="shared" si="1"/>
        <v>120</v>
      </c>
      <c r="H85" s="157">
        <f t="shared" si="1"/>
        <v>120</v>
      </c>
      <c r="I85" s="269"/>
    </row>
    <row r="86" spans="1:9" ht="47.25" customHeight="1">
      <c r="A86" s="86" t="s">
        <v>753</v>
      </c>
      <c r="B86" s="158" t="s">
        <v>343</v>
      </c>
      <c r="C86" s="171" t="s">
        <v>358</v>
      </c>
      <c r="D86" s="171" t="s">
        <v>153</v>
      </c>
      <c r="E86" s="171" t="s">
        <v>249</v>
      </c>
      <c r="F86" s="157">
        <f>9!I321</f>
        <v>120</v>
      </c>
      <c r="G86" s="157">
        <f>9!J321</f>
        <v>120</v>
      </c>
      <c r="H86" s="157">
        <f>9!K321</f>
        <v>120</v>
      </c>
      <c r="I86" s="226"/>
    </row>
    <row r="87" spans="1:9" s="199" customFormat="1" ht="33.75" customHeight="1">
      <c r="A87" s="86" t="s">
        <v>0</v>
      </c>
      <c r="B87" s="158" t="s">
        <v>123</v>
      </c>
      <c r="C87" s="171"/>
      <c r="D87" s="171"/>
      <c r="E87" s="171"/>
      <c r="F87" s="157">
        <f>F88+F91</f>
        <v>2905</v>
      </c>
      <c r="G87" s="157">
        <f>G88+G91</f>
        <v>2777</v>
      </c>
      <c r="H87" s="157">
        <f>H88+H91</f>
        <v>2787</v>
      </c>
      <c r="I87" s="272"/>
    </row>
    <row r="88" spans="1:9" s="199" customFormat="1" ht="32.25" customHeight="1">
      <c r="A88" s="170" t="s">
        <v>27</v>
      </c>
      <c r="B88" s="158" t="s">
        <v>752</v>
      </c>
      <c r="C88" s="171"/>
      <c r="D88" s="171"/>
      <c r="E88" s="171"/>
      <c r="F88" s="157">
        <f>F89+F90</f>
        <v>150</v>
      </c>
      <c r="G88" s="157">
        <f>G89+G90</f>
        <v>130</v>
      </c>
      <c r="H88" s="157">
        <f>H89+H90</f>
        <v>130</v>
      </c>
      <c r="I88" s="272"/>
    </row>
    <row r="89" spans="1:9" s="199" customFormat="1" ht="63.75" customHeight="1">
      <c r="A89" s="170" t="s">
        <v>143</v>
      </c>
      <c r="B89" s="184" t="s">
        <v>780</v>
      </c>
      <c r="C89" s="171" t="s">
        <v>549</v>
      </c>
      <c r="D89" s="171" t="s">
        <v>251</v>
      </c>
      <c r="E89" s="171" t="s">
        <v>247</v>
      </c>
      <c r="F89" s="157">
        <f>9!I336</f>
        <v>50</v>
      </c>
      <c r="G89" s="157">
        <f>9!J336</f>
        <v>40</v>
      </c>
      <c r="H89" s="157">
        <f>9!K336</f>
        <v>40</v>
      </c>
      <c r="I89" s="272"/>
    </row>
    <row r="90" spans="1:9" s="199" customFormat="1" ht="48.75" customHeight="1">
      <c r="A90" s="170" t="s">
        <v>1</v>
      </c>
      <c r="B90" s="184" t="s">
        <v>419</v>
      </c>
      <c r="C90" s="171" t="s">
        <v>549</v>
      </c>
      <c r="D90" s="171" t="s">
        <v>251</v>
      </c>
      <c r="E90" s="171" t="s">
        <v>247</v>
      </c>
      <c r="F90" s="157">
        <f>9!I337</f>
        <v>100</v>
      </c>
      <c r="G90" s="157">
        <f>9!J337</f>
        <v>90</v>
      </c>
      <c r="H90" s="157">
        <f>9!K337</f>
        <v>90</v>
      </c>
      <c r="I90" s="272"/>
    </row>
    <row r="91" spans="1:9" s="199" customFormat="1" ht="46.5" customHeight="1">
      <c r="A91" s="170" t="s">
        <v>344</v>
      </c>
      <c r="B91" s="158" t="s">
        <v>177</v>
      </c>
      <c r="C91" s="171"/>
      <c r="D91" s="171"/>
      <c r="E91" s="171"/>
      <c r="F91" s="157">
        <f>F92</f>
        <v>2755</v>
      </c>
      <c r="G91" s="157">
        <f>G92</f>
        <v>2647</v>
      </c>
      <c r="H91" s="157">
        <f>H92</f>
        <v>2657</v>
      </c>
      <c r="I91" s="272"/>
    </row>
    <row r="92" spans="1:9" s="199" customFormat="1" ht="61.5" customHeight="1">
      <c r="A92" s="89" t="s">
        <v>683</v>
      </c>
      <c r="B92" s="158" t="s">
        <v>176</v>
      </c>
      <c r="C92" s="171" t="s">
        <v>31</v>
      </c>
      <c r="D92" s="171" t="s">
        <v>251</v>
      </c>
      <c r="E92" s="171" t="s">
        <v>247</v>
      </c>
      <c r="F92" s="157">
        <f>9!I339+9!I340+9!I341+9!I342+9!I343+9!I345+9!I346+9!I347+9!I349</f>
        <v>2755</v>
      </c>
      <c r="G92" s="157">
        <f>9!J339+9!J341+9!J342+9!J343+9!J345+9!J346+9!J347+9!J349</f>
        <v>2647</v>
      </c>
      <c r="H92" s="157">
        <f>9!K339+9!K341+9!K342+9!K343+9!K345+9!K346+9!K347+9!K349</f>
        <v>2657</v>
      </c>
      <c r="I92" s="272"/>
    </row>
    <row r="93" spans="1:9" s="199" customFormat="1" ht="33.75" customHeight="1">
      <c r="A93" s="170" t="s">
        <v>666</v>
      </c>
      <c r="B93" s="158" t="s">
        <v>122</v>
      </c>
      <c r="C93" s="171"/>
      <c r="D93" s="171"/>
      <c r="E93" s="171"/>
      <c r="F93" s="157">
        <f>F94</f>
        <v>702.1</v>
      </c>
      <c r="G93" s="157">
        <f>G94</f>
        <v>702.1</v>
      </c>
      <c r="H93" s="157">
        <f>H94</f>
        <v>341</v>
      </c>
      <c r="I93" s="272"/>
    </row>
    <row r="94" spans="1:9" s="199" customFormat="1" ht="48" customHeight="1">
      <c r="A94" s="546" t="s">
        <v>499</v>
      </c>
      <c r="B94" s="184" t="s">
        <v>291</v>
      </c>
      <c r="C94" s="171"/>
      <c r="D94" s="171"/>
      <c r="E94" s="171"/>
      <c r="F94" s="157">
        <f>F95+F97+F99</f>
        <v>702.1</v>
      </c>
      <c r="G94" s="157">
        <f>G95+G97+G99</f>
        <v>702.1</v>
      </c>
      <c r="H94" s="157">
        <f>H95+H97+H99</f>
        <v>341</v>
      </c>
      <c r="I94" s="272"/>
    </row>
    <row r="95" spans="1:9" s="199" customFormat="1" ht="33.75" customHeight="1">
      <c r="A95" s="185" t="s">
        <v>667</v>
      </c>
      <c r="B95" s="184" t="s">
        <v>292</v>
      </c>
      <c r="C95" s="171" t="s">
        <v>148</v>
      </c>
      <c r="D95" s="171" t="s">
        <v>124</v>
      </c>
      <c r="E95" s="171" t="s">
        <v>247</v>
      </c>
      <c r="F95" s="157">
        <f>9!I151</f>
        <v>688</v>
      </c>
      <c r="G95" s="157">
        <f>9!J151</f>
        <v>688</v>
      </c>
      <c r="H95" s="157">
        <f>9!K151</f>
        <v>334.2</v>
      </c>
      <c r="I95" s="272"/>
    </row>
    <row r="96" spans="1:9" s="199" customFormat="1" ht="32.25" customHeight="1">
      <c r="A96" s="185" t="s">
        <v>293</v>
      </c>
      <c r="B96" s="184" t="s">
        <v>292</v>
      </c>
      <c r="C96" s="171" t="s">
        <v>148</v>
      </c>
      <c r="D96" s="171" t="s">
        <v>124</v>
      </c>
      <c r="E96" s="171" t="s">
        <v>247</v>
      </c>
      <c r="F96" s="157">
        <f>9!I151</f>
        <v>688</v>
      </c>
      <c r="G96" s="157">
        <f>9!J151</f>
        <v>688</v>
      </c>
      <c r="H96" s="157">
        <f>9!K151</f>
        <v>334.2</v>
      </c>
      <c r="I96" s="272"/>
    </row>
    <row r="97" spans="1:9" s="199" customFormat="1" ht="34.5" customHeight="1">
      <c r="A97" s="185" t="s">
        <v>667</v>
      </c>
      <c r="B97" s="184" t="s">
        <v>294</v>
      </c>
      <c r="C97" s="171" t="s">
        <v>148</v>
      </c>
      <c r="D97" s="171" t="s">
        <v>124</v>
      </c>
      <c r="E97" s="171" t="s">
        <v>247</v>
      </c>
      <c r="F97" s="157">
        <f>9!I152</f>
        <v>10.5</v>
      </c>
      <c r="G97" s="157">
        <f>9!J152</f>
        <v>10.5</v>
      </c>
      <c r="H97" s="157">
        <f>9!K152</f>
        <v>5.1</v>
      </c>
      <c r="I97" s="272"/>
    </row>
    <row r="98" spans="1:9" s="199" customFormat="1" ht="18" customHeight="1">
      <c r="A98" s="239" t="s">
        <v>710</v>
      </c>
      <c r="B98" s="184" t="s">
        <v>294</v>
      </c>
      <c r="C98" s="171" t="s">
        <v>148</v>
      </c>
      <c r="D98" s="171" t="s">
        <v>124</v>
      </c>
      <c r="E98" s="171" t="s">
        <v>247</v>
      </c>
      <c r="F98" s="157">
        <f>9!I152</f>
        <v>10.5</v>
      </c>
      <c r="G98" s="157">
        <f>9!J152</f>
        <v>10.5</v>
      </c>
      <c r="H98" s="157">
        <f>9!K152</f>
        <v>5.1</v>
      </c>
      <c r="I98" s="272"/>
    </row>
    <row r="99" spans="1:9" s="199" customFormat="1" ht="30" customHeight="1">
      <c r="A99" s="185" t="s">
        <v>667</v>
      </c>
      <c r="B99" s="184" t="s">
        <v>498</v>
      </c>
      <c r="C99" s="171" t="s">
        <v>148</v>
      </c>
      <c r="D99" s="171" t="s">
        <v>124</v>
      </c>
      <c r="E99" s="171" t="s">
        <v>247</v>
      </c>
      <c r="F99" s="157">
        <f>9!I153</f>
        <v>3.6</v>
      </c>
      <c r="G99" s="157">
        <f>9!J153</f>
        <v>3.6</v>
      </c>
      <c r="H99" s="157">
        <f>9!K153</f>
        <v>1.7</v>
      </c>
      <c r="I99" s="272"/>
    </row>
    <row r="100" spans="1:9" s="199" customFormat="1" ht="30.75" customHeight="1">
      <c r="A100" s="170" t="s">
        <v>796</v>
      </c>
      <c r="B100" s="158" t="s">
        <v>153</v>
      </c>
      <c r="C100" s="171"/>
      <c r="D100" s="171"/>
      <c r="E100" s="171"/>
      <c r="F100" s="157">
        <f>F101</f>
        <v>7000</v>
      </c>
      <c r="G100" s="157">
        <f>G101</f>
        <v>7400</v>
      </c>
      <c r="H100" s="157">
        <f>H101</f>
        <v>7000</v>
      </c>
      <c r="I100" s="272"/>
    </row>
    <row r="101" spans="1:9" s="199" customFormat="1" ht="15.75" customHeight="1">
      <c r="A101" s="170" t="s">
        <v>67</v>
      </c>
      <c r="B101" s="158" t="s">
        <v>192</v>
      </c>
      <c r="C101" s="171"/>
      <c r="D101" s="171"/>
      <c r="E101" s="171"/>
      <c r="F101" s="157">
        <f>F102+F104</f>
        <v>7000</v>
      </c>
      <c r="G101" s="157">
        <f>G102+G104</f>
        <v>7400</v>
      </c>
      <c r="H101" s="157">
        <f>H102+H104</f>
        <v>7000</v>
      </c>
      <c r="I101" s="272"/>
    </row>
    <row r="102" spans="1:10" s="199" customFormat="1" ht="32.25" customHeight="1">
      <c r="A102" s="86" t="s">
        <v>68</v>
      </c>
      <c r="B102" s="158" t="s">
        <v>193</v>
      </c>
      <c r="C102" s="171"/>
      <c r="D102" s="171"/>
      <c r="E102" s="171"/>
      <c r="F102" s="157">
        <f>F103</f>
        <v>0</v>
      </c>
      <c r="G102" s="157">
        <f>G103</f>
        <v>400</v>
      </c>
      <c r="H102" s="157">
        <f>H103</f>
        <v>0</v>
      </c>
      <c r="I102" s="273"/>
      <c r="J102" s="302"/>
    </row>
    <row r="103" spans="1:10" s="199" customFormat="1" ht="61.5" customHeight="1">
      <c r="A103" s="86" t="s">
        <v>357</v>
      </c>
      <c r="B103" s="158" t="s">
        <v>440</v>
      </c>
      <c r="C103" s="171" t="s">
        <v>549</v>
      </c>
      <c r="D103" s="171" t="s">
        <v>250</v>
      </c>
      <c r="E103" s="171" t="s">
        <v>122</v>
      </c>
      <c r="F103" s="157">
        <f>9!I118</f>
        <v>0</v>
      </c>
      <c r="G103" s="157">
        <f>9!J118</f>
        <v>400</v>
      </c>
      <c r="H103" s="157">
        <f>9!K118</f>
        <v>0</v>
      </c>
      <c r="I103" s="273"/>
      <c r="J103" s="302"/>
    </row>
    <row r="104" spans="1:10" s="199" customFormat="1" ht="30" customHeight="1">
      <c r="A104" s="86" t="s">
        <v>697</v>
      </c>
      <c r="B104" s="158" t="s">
        <v>502</v>
      </c>
      <c r="C104" s="171"/>
      <c r="D104" s="171"/>
      <c r="E104" s="171"/>
      <c r="F104" s="157">
        <f>F105</f>
        <v>7000</v>
      </c>
      <c r="G104" s="157">
        <f>G105</f>
        <v>7000</v>
      </c>
      <c r="H104" s="157">
        <f>H105</f>
        <v>7000</v>
      </c>
      <c r="I104" s="273"/>
      <c r="J104" s="302"/>
    </row>
    <row r="105" spans="1:9" ht="30.75" customHeight="1">
      <c r="A105" s="86" t="s">
        <v>785</v>
      </c>
      <c r="B105" s="158" t="s">
        <v>295</v>
      </c>
      <c r="C105" s="171" t="s">
        <v>549</v>
      </c>
      <c r="D105" s="171" t="s">
        <v>124</v>
      </c>
      <c r="E105" s="171" t="s">
        <v>249</v>
      </c>
      <c r="F105" s="157">
        <f>9!I228</f>
        <v>7000</v>
      </c>
      <c r="G105" s="157">
        <f>9!J228</f>
        <v>7000</v>
      </c>
      <c r="H105" s="157">
        <f>9!K228</f>
        <v>7000</v>
      </c>
      <c r="I105" s="271"/>
    </row>
    <row r="106" spans="1:9" s="199" customFormat="1" ht="34.5" customHeight="1">
      <c r="A106" s="170" t="s">
        <v>541</v>
      </c>
      <c r="B106" s="158" t="s">
        <v>604</v>
      </c>
      <c r="C106" s="171"/>
      <c r="D106" s="171"/>
      <c r="E106" s="171"/>
      <c r="F106" s="157">
        <f>F107+F112+F117+F122</f>
        <v>8720.4</v>
      </c>
      <c r="G106" s="157">
        <f>G107+G112+G117+G122</f>
        <v>11156.8</v>
      </c>
      <c r="H106" s="157">
        <f>H107+H112+H117+H122</f>
        <v>11599.4</v>
      </c>
      <c r="I106" s="272"/>
    </row>
    <row r="107" spans="1:9" s="199" customFormat="1" ht="31.5" customHeight="1">
      <c r="A107" s="185" t="s">
        <v>395</v>
      </c>
      <c r="B107" s="184" t="s">
        <v>529</v>
      </c>
      <c r="C107" s="171"/>
      <c r="D107" s="171"/>
      <c r="E107" s="171"/>
      <c r="F107" s="157">
        <f>F108</f>
        <v>834</v>
      </c>
      <c r="G107" s="157">
        <f>G108</f>
        <v>834</v>
      </c>
      <c r="H107" s="157">
        <f>H108</f>
        <v>834</v>
      </c>
      <c r="I107" s="272"/>
    </row>
    <row r="108" spans="1:9" s="199" customFormat="1" ht="45.75" customHeight="1">
      <c r="A108" s="185" t="s">
        <v>620</v>
      </c>
      <c r="B108" s="184" t="s">
        <v>85</v>
      </c>
      <c r="C108" s="171"/>
      <c r="D108" s="171"/>
      <c r="E108" s="171"/>
      <c r="F108" s="157">
        <f>F109+F111</f>
        <v>834</v>
      </c>
      <c r="G108" s="157">
        <f>G109+G111</f>
        <v>834</v>
      </c>
      <c r="H108" s="157">
        <f>H109+H111</f>
        <v>834</v>
      </c>
      <c r="I108" s="272"/>
    </row>
    <row r="109" spans="1:9" s="199" customFormat="1" ht="48" customHeight="1">
      <c r="A109" s="185" t="s">
        <v>626</v>
      </c>
      <c r="B109" s="184" t="s">
        <v>758</v>
      </c>
      <c r="C109" s="184" t="s">
        <v>549</v>
      </c>
      <c r="D109" s="184" t="s">
        <v>250</v>
      </c>
      <c r="E109" s="184" t="s">
        <v>604</v>
      </c>
      <c r="F109" s="157">
        <f>9!I143</f>
        <v>600</v>
      </c>
      <c r="G109" s="157">
        <f>9!J143</f>
        <v>600</v>
      </c>
      <c r="H109" s="157">
        <f>9!K143</f>
        <v>600</v>
      </c>
      <c r="I109" s="272"/>
    </row>
    <row r="110" spans="1:9" s="199" customFormat="1" ht="18" customHeight="1">
      <c r="A110" s="239" t="s">
        <v>710</v>
      </c>
      <c r="B110" s="184" t="s">
        <v>758</v>
      </c>
      <c r="C110" s="184" t="s">
        <v>549</v>
      </c>
      <c r="D110" s="184" t="s">
        <v>250</v>
      </c>
      <c r="E110" s="184" t="s">
        <v>604</v>
      </c>
      <c r="F110" s="157">
        <f>9!I144</f>
        <v>600</v>
      </c>
      <c r="G110" s="157">
        <f>9!J144</f>
        <v>600</v>
      </c>
      <c r="H110" s="157">
        <f>9!K144</f>
        <v>600</v>
      </c>
      <c r="I110" s="272"/>
    </row>
    <row r="111" spans="1:9" s="199" customFormat="1" ht="48" customHeight="1">
      <c r="A111" s="185" t="s">
        <v>626</v>
      </c>
      <c r="B111" s="184" t="s">
        <v>649</v>
      </c>
      <c r="C111" s="171" t="s">
        <v>549</v>
      </c>
      <c r="D111" s="184" t="s">
        <v>250</v>
      </c>
      <c r="E111" s="184" t="s">
        <v>604</v>
      </c>
      <c r="F111" s="157">
        <f>9!I145</f>
        <v>234</v>
      </c>
      <c r="G111" s="157">
        <f>9!J145</f>
        <v>234</v>
      </c>
      <c r="H111" s="157">
        <f>9!K145</f>
        <v>234</v>
      </c>
      <c r="I111" s="272"/>
    </row>
    <row r="112" spans="1:9" s="199" customFormat="1" ht="18" customHeight="1">
      <c r="A112" s="170" t="s">
        <v>299</v>
      </c>
      <c r="B112" s="158" t="s">
        <v>443</v>
      </c>
      <c r="C112" s="171"/>
      <c r="D112" s="171"/>
      <c r="E112" s="171"/>
      <c r="F112" s="157">
        <f>F113</f>
        <v>3774.4</v>
      </c>
      <c r="G112" s="157">
        <f>G113</f>
        <v>2669.8</v>
      </c>
      <c r="H112" s="157">
        <f>H113</f>
        <v>3042.4</v>
      </c>
      <c r="I112" s="272"/>
    </row>
    <row r="113" spans="1:9" s="199" customFormat="1" ht="31.5" customHeight="1">
      <c r="A113" s="170" t="s">
        <v>651</v>
      </c>
      <c r="B113" s="158" t="s">
        <v>444</v>
      </c>
      <c r="C113" s="171"/>
      <c r="D113" s="171"/>
      <c r="E113" s="171"/>
      <c r="F113" s="157">
        <f>F114+F116</f>
        <v>3774.4</v>
      </c>
      <c r="G113" s="157">
        <f>G114+G116</f>
        <v>2669.8</v>
      </c>
      <c r="H113" s="157">
        <f>H114+H116</f>
        <v>3042.4</v>
      </c>
      <c r="I113" s="272"/>
    </row>
    <row r="114" spans="1:9" s="199" customFormat="1" ht="32.25" customHeight="1">
      <c r="A114" s="185" t="s">
        <v>141</v>
      </c>
      <c r="B114" s="184" t="s">
        <v>140</v>
      </c>
      <c r="C114" s="171" t="s">
        <v>148</v>
      </c>
      <c r="D114" s="171" t="s">
        <v>124</v>
      </c>
      <c r="E114" s="171" t="s">
        <v>247</v>
      </c>
      <c r="F114" s="157">
        <f>9!I157</f>
        <v>2584.4</v>
      </c>
      <c r="G114" s="157">
        <f>9!J157</f>
        <v>2169.8</v>
      </c>
      <c r="H114" s="157">
        <f>9!K157</f>
        <v>2342.4</v>
      </c>
      <c r="I114" s="272"/>
    </row>
    <row r="115" spans="1:9" s="199" customFormat="1" ht="16.5" customHeight="1">
      <c r="A115" s="239" t="s">
        <v>710</v>
      </c>
      <c r="B115" s="184" t="s">
        <v>140</v>
      </c>
      <c r="C115" s="171" t="s">
        <v>148</v>
      </c>
      <c r="D115" s="171" t="s">
        <v>124</v>
      </c>
      <c r="E115" s="171" t="s">
        <v>247</v>
      </c>
      <c r="F115" s="157">
        <f>9!I158</f>
        <v>2584.4</v>
      </c>
      <c r="G115" s="157">
        <f>9!J158</f>
        <v>2169.8</v>
      </c>
      <c r="H115" s="157">
        <f>9!K158</f>
        <v>2342.4</v>
      </c>
      <c r="I115" s="272"/>
    </row>
    <row r="116" spans="1:9" s="199" customFormat="1" ht="31.5" customHeight="1">
      <c r="A116" s="185" t="s">
        <v>141</v>
      </c>
      <c r="B116" s="184" t="s">
        <v>790</v>
      </c>
      <c r="C116" s="171" t="s">
        <v>148</v>
      </c>
      <c r="D116" s="171" t="s">
        <v>124</v>
      </c>
      <c r="E116" s="171" t="s">
        <v>247</v>
      </c>
      <c r="F116" s="157">
        <f>9!I159</f>
        <v>1190</v>
      </c>
      <c r="G116" s="157">
        <f>9!J159</f>
        <v>500</v>
      </c>
      <c r="H116" s="157">
        <f>9!K159</f>
        <v>700</v>
      </c>
      <c r="I116" s="272"/>
    </row>
    <row r="117" spans="1:9" s="199" customFormat="1" ht="19.5" customHeight="1">
      <c r="A117" s="170" t="s">
        <v>76</v>
      </c>
      <c r="B117" s="158" t="s">
        <v>582</v>
      </c>
      <c r="C117" s="171"/>
      <c r="D117" s="171"/>
      <c r="E117" s="171"/>
      <c r="F117" s="157">
        <f>F118</f>
        <v>3812</v>
      </c>
      <c r="G117" s="157">
        <f>G118</f>
        <v>7353</v>
      </c>
      <c r="H117" s="157">
        <f>H118</f>
        <v>7423</v>
      </c>
      <c r="I117" s="272"/>
    </row>
    <row r="118" spans="1:9" s="199" customFormat="1" ht="33" customHeight="1">
      <c r="A118" s="170" t="s">
        <v>300</v>
      </c>
      <c r="B118" s="158" t="s">
        <v>583</v>
      </c>
      <c r="C118" s="171"/>
      <c r="D118" s="171"/>
      <c r="E118" s="171"/>
      <c r="F118" s="157">
        <f>F119+F120</f>
        <v>3812</v>
      </c>
      <c r="G118" s="157">
        <f>G119+G120</f>
        <v>7353</v>
      </c>
      <c r="H118" s="157">
        <f>H119+H120</f>
        <v>7423</v>
      </c>
      <c r="I118" s="272"/>
    </row>
    <row r="119" spans="1:9" s="199" customFormat="1" ht="48" customHeight="1">
      <c r="A119" s="170" t="s">
        <v>608</v>
      </c>
      <c r="B119" s="184" t="s">
        <v>156</v>
      </c>
      <c r="C119" s="171" t="s">
        <v>358</v>
      </c>
      <c r="D119" s="171" t="s">
        <v>153</v>
      </c>
      <c r="E119" s="171" t="s">
        <v>250</v>
      </c>
      <c r="F119" s="157">
        <f>9!I327</f>
        <v>200</v>
      </c>
      <c r="G119" s="157">
        <f>9!J327</f>
        <v>200</v>
      </c>
      <c r="H119" s="157">
        <f>9!K327</f>
        <v>200</v>
      </c>
      <c r="I119" s="272"/>
    </row>
    <row r="120" spans="1:9" s="199" customFormat="1" ht="46.5" customHeight="1">
      <c r="A120" s="170" t="s">
        <v>779</v>
      </c>
      <c r="B120" s="158" t="s">
        <v>580</v>
      </c>
      <c r="C120" s="171" t="s">
        <v>358</v>
      </c>
      <c r="D120" s="171" t="s">
        <v>153</v>
      </c>
      <c r="E120" s="171" t="s">
        <v>250</v>
      </c>
      <c r="F120" s="157">
        <f>9!I325+9!I326</f>
        <v>3612</v>
      </c>
      <c r="G120" s="157">
        <f>9!J325+9!J326</f>
        <v>7153</v>
      </c>
      <c r="H120" s="157">
        <f>9!K325+9!K326</f>
        <v>7223</v>
      </c>
      <c r="I120" s="272"/>
    </row>
    <row r="121" spans="1:9" s="199" customFormat="1" ht="17.25" customHeight="1">
      <c r="A121" s="239" t="s">
        <v>710</v>
      </c>
      <c r="B121" s="184" t="s">
        <v>580</v>
      </c>
      <c r="C121" s="184" t="s">
        <v>358</v>
      </c>
      <c r="D121" s="184" t="s">
        <v>153</v>
      </c>
      <c r="E121" s="184" t="s">
        <v>250</v>
      </c>
      <c r="F121" s="157">
        <f>9!I326</f>
        <v>2600</v>
      </c>
      <c r="G121" s="157">
        <f>9!J326</f>
        <v>5150</v>
      </c>
      <c r="H121" s="157">
        <f>9!K326</f>
        <v>5200</v>
      </c>
      <c r="I121" s="272"/>
    </row>
    <row r="122" spans="1:9" s="199" customFormat="1" ht="18" customHeight="1">
      <c r="A122" s="170" t="s">
        <v>268</v>
      </c>
      <c r="B122" s="184" t="s">
        <v>267</v>
      </c>
      <c r="C122" s="184"/>
      <c r="D122" s="184"/>
      <c r="E122" s="184"/>
      <c r="F122" s="157">
        <f aca="true" t="shared" si="2" ref="F122:H123">F123</f>
        <v>300</v>
      </c>
      <c r="G122" s="157">
        <f t="shared" si="2"/>
        <v>300</v>
      </c>
      <c r="H122" s="157">
        <f t="shared" si="2"/>
        <v>300</v>
      </c>
      <c r="I122" s="272"/>
    </row>
    <row r="123" spans="1:9" s="199" customFormat="1" ht="31.5" customHeight="1">
      <c r="A123" s="170" t="s">
        <v>270</v>
      </c>
      <c r="B123" s="184" t="s">
        <v>269</v>
      </c>
      <c r="C123" s="184"/>
      <c r="D123" s="184"/>
      <c r="E123" s="184"/>
      <c r="F123" s="157">
        <f t="shared" si="2"/>
        <v>300</v>
      </c>
      <c r="G123" s="157">
        <f t="shared" si="2"/>
        <v>300</v>
      </c>
      <c r="H123" s="157">
        <f t="shared" si="2"/>
        <v>300</v>
      </c>
      <c r="I123" s="272"/>
    </row>
    <row r="124" spans="1:9" s="199" customFormat="1" ht="59.25" customHeight="1">
      <c r="A124" s="170" t="s">
        <v>34</v>
      </c>
      <c r="B124" s="184" t="s">
        <v>265</v>
      </c>
      <c r="C124" s="184" t="s">
        <v>271</v>
      </c>
      <c r="D124" s="184" t="s">
        <v>153</v>
      </c>
      <c r="E124" s="184" t="s">
        <v>249</v>
      </c>
      <c r="F124" s="157">
        <f>9!I323</f>
        <v>300</v>
      </c>
      <c r="G124" s="157">
        <f>9!J323</f>
        <v>300</v>
      </c>
      <c r="H124" s="157">
        <f>9!K323</f>
        <v>300</v>
      </c>
      <c r="I124" s="272"/>
    </row>
    <row r="125" spans="1:9" s="199" customFormat="1" ht="32.25" customHeight="1">
      <c r="A125" s="170" t="s">
        <v>536</v>
      </c>
      <c r="B125" s="158" t="s">
        <v>252</v>
      </c>
      <c r="C125" s="171"/>
      <c r="D125" s="171"/>
      <c r="E125" s="171"/>
      <c r="F125" s="157">
        <f>F126</f>
        <v>960.3000000000001</v>
      </c>
      <c r="G125" s="157">
        <f>G126</f>
        <v>944.8000000000001</v>
      </c>
      <c r="H125" s="157">
        <f>H126</f>
        <v>943.8000000000001</v>
      </c>
      <c r="I125" s="272"/>
    </row>
    <row r="126" spans="1:9" s="199" customFormat="1" ht="45.75" customHeight="1">
      <c r="A126" s="170" t="s">
        <v>315</v>
      </c>
      <c r="B126" s="158" t="s">
        <v>73</v>
      </c>
      <c r="C126" s="171"/>
      <c r="D126" s="171"/>
      <c r="E126" s="171"/>
      <c r="F126" s="157">
        <f>F127+F130+F132</f>
        <v>960.3000000000001</v>
      </c>
      <c r="G126" s="157">
        <f>G127+G130+G132</f>
        <v>944.8000000000001</v>
      </c>
      <c r="H126" s="157">
        <f>H127+H130+H132</f>
        <v>943.8000000000001</v>
      </c>
      <c r="I126" s="272"/>
    </row>
    <row r="127" spans="1:9" s="199" customFormat="1" ht="48.75" customHeight="1">
      <c r="A127" s="170" t="s">
        <v>456</v>
      </c>
      <c r="B127" s="158" t="s">
        <v>74</v>
      </c>
      <c r="C127" s="171"/>
      <c r="D127" s="171"/>
      <c r="E127" s="171"/>
      <c r="F127" s="157">
        <f>F128+F129</f>
        <v>896.8000000000001</v>
      </c>
      <c r="G127" s="157">
        <f>G128+G129</f>
        <v>896.8000000000001</v>
      </c>
      <c r="H127" s="157">
        <f>H128+H129</f>
        <v>896.8000000000001</v>
      </c>
      <c r="I127" s="272"/>
    </row>
    <row r="128" spans="1:9" s="199" customFormat="1" ht="75.75" customHeight="1">
      <c r="A128" s="303" t="s">
        <v>495</v>
      </c>
      <c r="B128" s="158" t="s">
        <v>800</v>
      </c>
      <c r="C128" s="171" t="s">
        <v>784</v>
      </c>
      <c r="D128" s="171" t="s">
        <v>249</v>
      </c>
      <c r="E128" s="171" t="s">
        <v>122</v>
      </c>
      <c r="F128" s="157">
        <f>9!I75+9!I76</f>
        <v>825.6</v>
      </c>
      <c r="G128" s="157">
        <f>9!J75+9!J76</f>
        <v>825.6</v>
      </c>
      <c r="H128" s="157">
        <f>9!K75+9!K76</f>
        <v>825.6</v>
      </c>
      <c r="I128" s="305"/>
    </row>
    <row r="129" spans="1:9" s="199" customFormat="1" ht="49.5" customHeight="1">
      <c r="A129" s="303" t="s">
        <v>349</v>
      </c>
      <c r="B129" s="158" t="s">
        <v>800</v>
      </c>
      <c r="C129" s="171" t="s">
        <v>549</v>
      </c>
      <c r="D129" s="171" t="s">
        <v>249</v>
      </c>
      <c r="E129" s="171" t="s">
        <v>122</v>
      </c>
      <c r="F129" s="157">
        <f>9!I77</f>
        <v>71.2</v>
      </c>
      <c r="G129" s="157">
        <f>9!J77</f>
        <v>71.2</v>
      </c>
      <c r="H129" s="157">
        <f>9!K77</f>
        <v>71.2</v>
      </c>
      <c r="I129" s="305"/>
    </row>
    <row r="130" spans="1:9" s="199" customFormat="1" ht="48.75" customHeight="1">
      <c r="A130" s="170" t="s">
        <v>807</v>
      </c>
      <c r="B130" s="158" t="s">
        <v>402</v>
      </c>
      <c r="C130" s="171"/>
      <c r="D130" s="171"/>
      <c r="E130" s="171"/>
      <c r="F130" s="157">
        <f>F131</f>
        <v>8.5</v>
      </c>
      <c r="G130" s="157">
        <f>G131</f>
        <v>0</v>
      </c>
      <c r="H130" s="157">
        <f>H131</f>
        <v>0</v>
      </c>
      <c r="I130" s="272"/>
    </row>
    <row r="131" spans="1:9" s="199" customFormat="1" ht="48" customHeight="1">
      <c r="A131" s="244" t="s">
        <v>49</v>
      </c>
      <c r="B131" s="158" t="s">
        <v>810</v>
      </c>
      <c r="C131" s="171" t="s">
        <v>549</v>
      </c>
      <c r="D131" s="171" t="s">
        <v>249</v>
      </c>
      <c r="E131" s="171" t="s">
        <v>400</v>
      </c>
      <c r="F131" s="157">
        <f>9!I79</f>
        <v>8.5</v>
      </c>
      <c r="G131" s="157">
        <f>9!J79</f>
        <v>0</v>
      </c>
      <c r="H131" s="157">
        <f>9!K79</f>
        <v>0</v>
      </c>
      <c r="I131" s="272"/>
    </row>
    <row r="132" spans="1:9" s="199" customFormat="1" ht="46.5" customHeight="1">
      <c r="A132" s="170" t="s">
        <v>642</v>
      </c>
      <c r="B132" s="158" t="s">
        <v>808</v>
      </c>
      <c r="C132" s="171"/>
      <c r="D132" s="171"/>
      <c r="E132" s="171"/>
      <c r="F132" s="157">
        <f>F133+F134</f>
        <v>55</v>
      </c>
      <c r="G132" s="157">
        <f>G133+G134</f>
        <v>48</v>
      </c>
      <c r="H132" s="157">
        <f>H133+H134</f>
        <v>47</v>
      </c>
      <c r="I132" s="272"/>
    </row>
    <row r="133" spans="1:9" s="199" customFormat="1" ht="45.75" customHeight="1">
      <c r="A133" s="244" t="s">
        <v>264</v>
      </c>
      <c r="B133" s="158" t="s">
        <v>722</v>
      </c>
      <c r="C133" s="171" t="s">
        <v>549</v>
      </c>
      <c r="D133" s="171" t="s">
        <v>249</v>
      </c>
      <c r="E133" s="171" t="s">
        <v>400</v>
      </c>
      <c r="F133" s="157">
        <f>9!I81</f>
        <v>20</v>
      </c>
      <c r="G133" s="157">
        <f>9!J81</f>
        <v>23</v>
      </c>
      <c r="H133" s="157">
        <f>9!K81</f>
        <v>20</v>
      </c>
      <c r="I133" s="272"/>
    </row>
    <row r="134" spans="1:9" s="199" customFormat="1" ht="60" customHeight="1">
      <c r="A134" s="244" t="s">
        <v>287</v>
      </c>
      <c r="B134" s="158" t="s">
        <v>811</v>
      </c>
      <c r="C134" s="171" t="s">
        <v>549</v>
      </c>
      <c r="D134" s="171" t="s">
        <v>249</v>
      </c>
      <c r="E134" s="171" t="s">
        <v>400</v>
      </c>
      <c r="F134" s="157">
        <f>9!I82</f>
        <v>35</v>
      </c>
      <c r="G134" s="157">
        <f>9!J82</f>
        <v>25</v>
      </c>
      <c r="H134" s="157">
        <f>9!K82</f>
        <v>27</v>
      </c>
      <c r="I134" s="272"/>
    </row>
    <row r="135" spans="1:9" s="199" customFormat="1" ht="33" customHeight="1">
      <c r="A135" s="170" t="s">
        <v>253</v>
      </c>
      <c r="B135" s="158" t="s">
        <v>400</v>
      </c>
      <c r="C135" s="171"/>
      <c r="D135" s="171"/>
      <c r="E135" s="171"/>
      <c r="F135" s="157">
        <f>F136</f>
        <v>5432.1</v>
      </c>
      <c r="G135" s="157">
        <f>G136</f>
        <v>5100.8</v>
      </c>
      <c r="H135" s="157">
        <f>H136</f>
        <v>5297.2</v>
      </c>
      <c r="I135" s="272"/>
    </row>
    <row r="136" spans="1:9" s="199" customFormat="1" ht="30" customHeight="1">
      <c r="A136" s="170" t="s">
        <v>254</v>
      </c>
      <c r="B136" s="158" t="s">
        <v>238</v>
      </c>
      <c r="C136" s="171"/>
      <c r="D136" s="171"/>
      <c r="E136" s="171"/>
      <c r="F136" s="157">
        <f>F137+F142</f>
        <v>5432.1</v>
      </c>
      <c r="G136" s="157">
        <f>G137+G142</f>
        <v>5100.8</v>
      </c>
      <c r="H136" s="157">
        <f>H137+H142</f>
        <v>5297.2</v>
      </c>
      <c r="I136" s="272"/>
    </row>
    <row r="137" spans="1:9" s="199" customFormat="1" ht="33" customHeight="1">
      <c r="A137" s="170" t="s">
        <v>160</v>
      </c>
      <c r="B137" s="158" t="s">
        <v>737</v>
      </c>
      <c r="C137" s="171"/>
      <c r="D137" s="171"/>
      <c r="E137" s="171"/>
      <c r="F137" s="157">
        <f>F138+F139+F140+F141</f>
        <v>290</v>
      </c>
      <c r="G137" s="157">
        <f>G138+G139+G140+G141</f>
        <v>285</v>
      </c>
      <c r="H137" s="157">
        <f>H138+H139+H140+H141</f>
        <v>290</v>
      </c>
      <c r="I137" s="272"/>
    </row>
    <row r="138" spans="1:9" s="199" customFormat="1" ht="29.25" customHeight="1">
      <c r="A138" s="239" t="s">
        <v>37</v>
      </c>
      <c r="B138" s="158" t="s">
        <v>246</v>
      </c>
      <c r="C138" s="171" t="s">
        <v>549</v>
      </c>
      <c r="D138" s="171" t="s">
        <v>124</v>
      </c>
      <c r="E138" s="171" t="s">
        <v>249</v>
      </c>
      <c r="F138" s="157">
        <f>9!I232</f>
        <v>20</v>
      </c>
      <c r="G138" s="157">
        <f>9!J232</f>
        <v>20</v>
      </c>
      <c r="H138" s="157">
        <f>9!K232</f>
        <v>20</v>
      </c>
      <c r="I138" s="272"/>
    </row>
    <row r="139" spans="1:9" s="199" customFormat="1" ht="33.75" customHeight="1">
      <c r="A139" s="239" t="s">
        <v>44</v>
      </c>
      <c r="B139" s="158" t="s">
        <v>83</v>
      </c>
      <c r="C139" s="171" t="s">
        <v>549</v>
      </c>
      <c r="D139" s="171" t="s">
        <v>124</v>
      </c>
      <c r="E139" s="171" t="s">
        <v>249</v>
      </c>
      <c r="F139" s="157">
        <f>9!I233</f>
        <v>50</v>
      </c>
      <c r="G139" s="157">
        <f>9!J233</f>
        <v>50</v>
      </c>
      <c r="H139" s="157">
        <f>9!K233</f>
        <v>50</v>
      </c>
      <c r="I139" s="272"/>
    </row>
    <row r="140" spans="1:9" s="199" customFormat="1" ht="30.75" customHeight="1">
      <c r="A140" s="86" t="s">
        <v>255</v>
      </c>
      <c r="B140" s="158" t="s">
        <v>136</v>
      </c>
      <c r="C140" s="184" t="s">
        <v>549</v>
      </c>
      <c r="D140" s="171" t="s">
        <v>124</v>
      </c>
      <c r="E140" s="171" t="s">
        <v>249</v>
      </c>
      <c r="F140" s="157">
        <f>9!I235</f>
        <v>150</v>
      </c>
      <c r="G140" s="157">
        <f>9!J235</f>
        <v>150</v>
      </c>
      <c r="H140" s="157">
        <f>9!K235</f>
        <v>150</v>
      </c>
      <c r="I140" s="472"/>
    </row>
    <row r="141" spans="1:9" s="199" customFormat="1" ht="46.5" customHeight="1">
      <c r="A141" s="86" t="s">
        <v>161</v>
      </c>
      <c r="B141" s="158" t="s">
        <v>120</v>
      </c>
      <c r="C141" s="184" t="s">
        <v>549</v>
      </c>
      <c r="D141" s="171" t="s">
        <v>124</v>
      </c>
      <c r="E141" s="171" t="s">
        <v>249</v>
      </c>
      <c r="F141" s="157">
        <f>9!I231</f>
        <v>70</v>
      </c>
      <c r="G141" s="157">
        <f>9!J231</f>
        <v>65</v>
      </c>
      <c r="H141" s="157">
        <f>9!K231</f>
        <v>70</v>
      </c>
      <c r="I141" s="472"/>
    </row>
    <row r="142" spans="1:9" s="199" customFormat="1" ht="32.25" customHeight="1">
      <c r="A142" s="170" t="s">
        <v>528</v>
      </c>
      <c r="B142" s="158" t="s">
        <v>527</v>
      </c>
      <c r="C142" s="171"/>
      <c r="D142" s="171"/>
      <c r="E142" s="171"/>
      <c r="F142" s="157">
        <f>F143</f>
        <v>5142.1</v>
      </c>
      <c r="G142" s="157">
        <f>G143</f>
        <v>4815.8</v>
      </c>
      <c r="H142" s="157">
        <f>H143</f>
        <v>5007.2</v>
      </c>
      <c r="I142" s="272"/>
    </row>
    <row r="143" spans="1:9" s="199" customFormat="1" ht="29.25" customHeight="1">
      <c r="A143" s="239" t="s">
        <v>255</v>
      </c>
      <c r="B143" s="158" t="s">
        <v>439</v>
      </c>
      <c r="C143" s="184" t="s">
        <v>549</v>
      </c>
      <c r="D143" s="184" t="s">
        <v>124</v>
      </c>
      <c r="E143" s="184" t="s">
        <v>249</v>
      </c>
      <c r="F143" s="157">
        <f>9!I238+9!I239+9!I240</f>
        <v>5142.1</v>
      </c>
      <c r="G143" s="157">
        <f>9!J238+9!J239+9!J240</f>
        <v>4815.8</v>
      </c>
      <c r="H143" s="157">
        <f>9!K238+9!K239+9!K240</f>
        <v>5007.2</v>
      </c>
      <c r="I143" s="272"/>
    </row>
    <row r="144" spans="1:9" s="199" customFormat="1" ht="18.75" customHeight="1">
      <c r="A144" s="239" t="s">
        <v>710</v>
      </c>
      <c r="B144" s="158" t="s">
        <v>439</v>
      </c>
      <c r="C144" s="184" t="s">
        <v>549</v>
      </c>
      <c r="D144" s="184" t="s">
        <v>124</v>
      </c>
      <c r="E144" s="184" t="s">
        <v>249</v>
      </c>
      <c r="F144" s="157">
        <f>9!I239</f>
        <v>4819.1</v>
      </c>
      <c r="G144" s="157">
        <f>9!J239</f>
        <v>4492.8</v>
      </c>
      <c r="H144" s="157">
        <f>9!K239</f>
        <v>4684.2</v>
      </c>
      <c r="I144" s="272"/>
    </row>
    <row r="145" spans="1:9" s="199" customFormat="1" ht="18" customHeight="1">
      <c r="A145" s="169" t="s">
        <v>339</v>
      </c>
      <c r="B145" s="238" t="s">
        <v>145</v>
      </c>
      <c r="C145" s="238" t="s">
        <v>231</v>
      </c>
      <c r="D145" s="238" t="s">
        <v>231</v>
      </c>
      <c r="E145" s="238" t="s">
        <v>231</v>
      </c>
      <c r="F145" s="157">
        <f>F146+F147</f>
        <v>1096.6999999999998</v>
      </c>
      <c r="G145" s="157">
        <f>G146+G147</f>
        <v>1091.6999999999998</v>
      </c>
      <c r="H145" s="157">
        <f>H146+H147</f>
        <v>1058.2</v>
      </c>
      <c r="I145" s="272"/>
    </row>
    <row r="146" spans="1:9" s="199" customFormat="1" ht="73.5" customHeight="1">
      <c r="A146" s="191" t="s">
        <v>802</v>
      </c>
      <c r="B146" s="158" t="s">
        <v>564</v>
      </c>
      <c r="C146" s="171" t="s">
        <v>784</v>
      </c>
      <c r="D146" s="171" t="s">
        <v>247</v>
      </c>
      <c r="E146" s="171" t="s">
        <v>249</v>
      </c>
      <c r="F146" s="157">
        <f>9!I8+9!I10</f>
        <v>1078.6</v>
      </c>
      <c r="G146" s="157">
        <f>9!J8+9!J10</f>
        <v>1078.6</v>
      </c>
      <c r="H146" s="157">
        <f>9!K8+9!K10</f>
        <v>1045.1000000000001</v>
      </c>
      <c r="I146" s="226"/>
    </row>
    <row r="147" spans="1:9" s="199" customFormat="1" ht="46.5" customHeight="1">
      <c r="A147" s="219" t="s">
        <v>320</v>
      </c>
      <c r="B147" s="184" t="s">
        <v>420</v>
      </c>
      <c r="C147" s="171" t="s">
        <v>549</v>
      </c>
      <c r="D147" s="171" t="s">
        <v>247</v>
      </c>
      <c r="E147" s="171" t="s">
        <v>249</v>
      </c>
      <c r="F147" s="157">
        <f>9!I11+9!I12+9!I14</f>
        <v>18.1</v>
      </c>
      <c r="G147" s="157">
        <f>9!J11+9!J12+9!J14</f>
        <v>13.1</v>
      </c>
      <c r="H147" s="157">
        <f>9!K11+9!K12+9!K14</f>
        <v>13.1</v>
      </c>
      <c r="I147" s="226"/>
    </row>
    <row r="148" spans="1:9" s="199" customFormat="1" ht="18" customHeight="1">
      <c r="A148" s="169" t="s">
        <v>698</v>
      </c>
      <c r="B148" s="171" t="s">
        <v>146</v>
      </c>
      <c r="C148" s="238" t="s">
        <v>231</v>
      </c>
      <c r="D148" s="238" t="s">
        <v>231</v>
      </c>
      <c r="E148" s="238" t="s">
        <v>231</v>
      </c>
      <c r="F148" s="157">
        <f>F149+F150</f>
        <v>889</v>
      </c>
      <c r="G148" s="157">
        <f>G149+G150</f>
        <v>889</v>
      </c>
      <c r="H148" s="157">
        <f>H149+H150</f>
        <v>861.5</v>
      </c>
      <c r="I148" s="272"/>
    </row>
    <row r="149" spans="1:9" s="199" customFormat="1" ht="73.5" customHeight="1">
      <c r="A149" s="185" t="s">
        <v>627</v>
      </c>
      <c r="B149" s="184" t="s">
        <v>719</v>
      </c>
      <c r="C149" s="171" t="s">
        <v>784</v>
      </c>
      <c r="D149" s="171" t="s">
        <v>247</v>
      </c>
      <c r="E149" s="171" t="s">
        <v>329</v>
      </c>
      <c r="F149" s="157">
        <f>9!I371+9!I373</f>
        <v>879.7</v>
      </c>
      <c r="G149" s="157">
        <f>9!J371+9!J373</f>
        <v>879.7</v>
      </c>
      <c r="H149" s="157">
        <f>9!K371+9!K373</f>
        <v>852.2</v>
      </c>
      <c r="I149" s="272"/>
    </row>
    <row r="150" spans="1:9" s="199" customFormat="1" ht="48" customHeight="1">
      <c r="A150" s="219" t="s">
        <v>321</v>
      </c>
      <c r="B150" s="184" t="s">
        <v>410</v>
      </c>
      <c r="C150" s="171" t="s">
        <v>549</v>
      </c>
      <c r="D150" s="171" t="s">
        <v>247</v>
      </c>
      <c r="E150" s="171" t="s">
        <v>329</v>
      </c>
      <c r="F150" s="157">
        <f>9!I374+9!I375+9!I376+9!I377</f>
        <v>9.3</v>
      </c>
      <c r="G150" s="157">
        <f>9!J374+9!J375+9!J376+9!J377</f>
        <v>9.3</v>
      </c>
      <c r="H150" s="157">
        <f>9!K374+9!K375+9!K376+9!K377</f>
        <v>9.3</v>
      </c>
      <c r="I150" s="272"/>
    </row>
    <row r="151" spans="1:9" s="199" customFormat="1" ht="17.25" customHeight="1">
      <c r="A151" s="219" t="s">
        <v>421</v>
      </c>
      <c r="B151" s="173" t="s">
        <v>147</v>
      </c>
      <c r="C151" s="171"/>
      <c r="D151" s="171"/>
      <c r="E151" s="171"/>
      <c r="F151" s="157">
        <f>F152</f>
        <v>36013.7</v>
      </c>
      <c r="G151" s="157">
        <f>G152</f>
        <v>35524.799999999996</v>
      </c>
      <c r="H151" s="157">
        <f>H152</f>
        <v>35140.299999999996</v>
      </c>
      <c r="I151" s="272"/>
    </row>
    <row r="152" spans="1:9" s="199" customFormat="1" ht="17.25" customHeight="1">
      <c r="A152" s="219" t="s">
        <v>211</v>
      </c>
      <c r="B152" s="173" t="s">
        <v>212</v>
      </c>
      <c r="C152" s="171"/>
      <c r="D152" s="171"/>
      <c r="E152" s="171"/>
      <c r="F152" s="157">
        <f>F153+F154+F155+F156+F157+F158+F159+F160+F161+F162+F163+F164+F165+F166+F167+F168+F169+F170+F171+F172+F173+F175</f>
        <v>36013.7</v>
      </c>
      <c r="G152" s="157">
        <f>G153+G154+G155+G156+G157+G158+G159+G160+G161+G162+G163+G164+G165+G166+G167+G168+G169+G170+G171+G172+G173+G175</f>
        <v>35524.799999999996</v>
      </c>
      <c r="H152" s="157">
        <f>H153+H154+H155+H156+H157+H158+H159+H160+H161+H162+H163+H164+H165+H166+H167+H168+H169+H170+H171+H172+H173+H175</f>
        <v>35140.299999999996</v>
      </c>
      <c r="I152" s="272"/>
    </row>
    <row r="153" spans="1:10" s="2" customFormat="1" ht="92.25" customHeight="1">
      <c r="A153" s="219" t="s">
        <v>129</v>
      </c>
      <c r="B153" s="173" t="s">
        <v>239</v>
      </c>
      <c r="C153" s="173" t="s">
        <v>784</v>
      </c>
      <c r="D153" s="173" t="s">
        <v>247</v>
      </c>
      <c r="E153" s="171" t="s">
        <v>250</v>
      </c>
      <c r="F153" s="157">
        <f>9!I18+9!I20</f>
        <v>11608</v>
      </c>
      <c r="G153" s="157">
        <f>9!J18+9!J20</f>
        <v>11608</v>
      </c>
      <c r="H153" s="157">
        <f>9!K18+9!K20</f>
        <v>11246.900000000001</v>
      </c>
      <c r="I153" s="274"/>
      <c r="J153" s="74"/>
    </row>
    <row r="154" spans="1:10" s="2" customFormat="1" ht="92.25" customHeight="1">
      <c r="A154" s="219" t="s">
        <v>129</v>
      </c>
      <c r="B154" s="173" t="s">
        <v>239</v>
      </c>
      <c r="C154" s="173" t="s">
        <v>784</v>
      </c>
      <c r="D154" s="173" t="s">
        <v>247</v>
      </c>
      <c r="E154" s="171" t="s">
        <v>329</v>
      </c>
      <c r="F154" s="157">
        <f>9!I385+9!I387</f>
        <v>2803.8</v>
      </c>
      <c r="G154" s="157">
        <f>9!J385+9!J387</f>
        <v>2803.8</v>
      </c>
      <c r="H154" s="157">
        <f>9!K385+9!K387</f>
        <v>2716.5</v>
      </c>
      <c r="I154" s="274"/>
      <c r="J154" s="74"/>
    </row>
    <row r="155" spans="1:9" s="2" customFormat="1" ht="43.5" customHeight="1">
      <c r="A155" s="185" t="s">
        <v>144</v>
      </c>
      <c r="B155" s="184" t="s">
        <v>240</v>
      </c>
      <c r="C155" s="171" t="s">
        <v>549</v>
      </c>
      <c r="D155" s="171" t="s">
        <v>247</v>
      </c>
      <c r="E155" s="171" t="s">
        <v>250</v>
      </c>
      <c r="F155" s="157">
        <f>9!I21+9!I22</f>
        <v>220</v>
      </c>
      <c r="G155" s="157">
        <f>9!J21+9!J22</f>
        <v>220</v>
      </c>
      <c r="H155" s="157">
        <f>9!K21+9!K22</f>
        <v>220</v>
      </c>
      <c r="I155" s="270"/>
    </row>
    <row r="156" spans="1:9" s="2" customFormat="1" ht="43.5" customHeight="1">
      <c r="A156" s="191" t="s">
        <v>144</v>
      </c>
      <c r="B156" s="173" t="s">
        <v>240</v>
      </c>
      <c r="C156" s="171" t="s">
        <v>549</v>
      </c>
      <c r="D156" s="173" t="s">
        <v>247</v>
      </c>
      <c r="E156" s="171" t="s">
        <v>329</v>
      </c>
      <c r="F156" s="157">
        <f>9!I388+9!I389</f>
        <v>70.9</v>
      </c>
      <c r="G156" s="157">
        <f>9!J388+9!J389</f>
        <v>70.9</v>
      </c>
      <c r="H156" s="157">
        <f>9!K388+9!K389</f>
        <v>70.9</v>
      </c>
      <c r="I156" s="270"/>
    </row>
    <row r="157" spans="1:9" s="2" customFormat="1" ht="45.75" customHeight="1">
      <c r="A157" s="191" t="s">
        <v>661</v>
      </c>
      <c r="B157" s="173" t="s">
        <v>240</v>
      </c>
      <c r="C157" s="171" t="s">
        <v>566</v>
      </c>
      <c r="D157" s="173" t="s">
        <v>247</v>
      </c>
      <c r="E157" s="171" t="s">
        <v>329</v>
      </c>
      <c r="F157" s="157">
        <f>9!I390</f>
        <v>1</v>
      </c>
      <c r="G157" s="157">
        <f>9!J390</f>
        <v>1</v>
      </c>
      <c r="H157" s="157">
        <f>9!K390</f>
        <v>1</v>
      </c>
      <c r="I157" s="270"/>
    </row>
    <row r="158" spans="1:9" s="2" customFormat="1" ht="48" customHeight="1">
      <c r="A158" s="185" t="s">
        <v>279</v>
      </c>
      <c r="B158" s="173" t="s">
        <v>218</v>
      </c>
      <c r="C158" s="171" t="s">
        <v>549</v>
      </c>
      <c r="D158" s="171" t="s">
        <v>247</v>
      </c>
      <c r="E158" s="171" t="s">
        <v>252</v>
      </c>
      <c r="F158" s="157">
        <f>9!I33</f>
        <v>600</v>
      </c>
      <c r="G158" s="157">
        <f>9!J33</f>
        <v>600</v>
      </c>
      <c r="H158" s="157">
        <f>9!K33</f>
        <v>600</v>
      </c>
      <c r="I158" s="270"/>
    </row>
    <row r="159" spans="1:9" s="2" customFormat="1" ht="90.75" customHeight="1">
      <c r="A159" s="219" t="s">
        <v>224</v>
      </c>
      <c r="B159" s="173" t="s">
        <v>178</v>
      </c>
      <c r="C159" s="171" t="s">
        <v>784</v>
      </c>
      <c r="D159" s="173" t="s">
        <v>247</v>
      </c>
      <c r="E159" s="171" t="s">
        <v>252</v>
      </c>
      <c r="F159" s="157">
        <f>9!I35+9!I36+9!I37</f>
        <v>9343.7</v>
      </c>
      <c r="G159" s="157">
        <f>9!J35+9!J36+9!J37</f>
        <v>9343.7</v>
      </c>
      <c r="H159" s="157">
        <f>9!K35+9!K36+9!K37</f>
        <v>9343.7</v>
      </c>
      <c r="I159" s="270"/>
    </row>
    <row r="160" spans="1:9" s="2" customFormat="1" ht="58.5" customHeight="1">
      <c r="A160" s="219" t="s">
        <v>75</v>
      </c>
      <c r="B160" s="173" t="s">
        <v>178</v>
      </c>
      <c r="C160" s="171" t="s">
        <v>549</v>
      </c>
      <c r="D160" s="173" t="s">
        <v>247</v>
      </c>
      <c r="E160" s="171" t="s">
        <v>252</v>
      </c>
      <c r="F160" s="157">
        <f>9!I38+9!I40+9!I41+9!I42+9!I43+9!I47+9!I48</f>
        <v>4830</v>
      </c>
      <c r="G160" s="157">
        <f>9!J38+9!J40+9!J41+9!J42+9!J43+9!J47+9!J48</f>
        <v>4994.1</v>
      </c>
      <c r="H160" s="157">
        <f>9!K38+9!K40+9!K41+9!K42+9!K43+9!K47+9!K48</f>
        <v>5052</v>
      </c>
      <c r="I160" s="270"/>
    </row>
    <row r="161" spans="1:9" s="2" customFormat="1" ht="60.75" customHeight="1">
      <c r="A161" s="219" t="s">
        <v>539</v>
      </c>
      <c r="B161" s="173" t="s">
        <v>178</v>
      </c>
      <c r="C161" s="171" t="s">
        <v>566</v>
      </c>
      <c r="D161" s="173" t="s">
        <v>247</v>
      </c>
      <c r="E161" s="171" t="s">
        <v>252</v>
      </c>
      <c r="F161" s="157">
        <f>9!I45</f>
        <v>16</v>
      </c>
      <c r="G161" s="157">
        <f>9!J45</f>
        <v>16</v>
      </c>
      <c r="H161" s="157">
        <f>9!K45</f>
        <v>16</v>
      </c>
      <c r="I161" s="270"/>
    </row>
    <row r="162" spans="1:9" s="2" customFormat="1" ht="32.25" customHeight="1">
      <c r="A162" s="185" t="s">
        <v>32</v>
      </c>
      <c r="B162" s="173" t="s">
        <v>219</v>
      </c>
      <c r="C162" s="171" t="s">
        <v>566</v>
      </c>
      <c r="D162" s="171" t="s">
        <v>247</v>
      </c>
      <c r="E162" s="171" t="s">
        <v>252</v>
      </c>
      <c r="F162" s="157">
        <f>9!I49</f>
        <v>228</v>
      </c>
      <c r="G162" s="157">
        <f>9!J49</f>
        <v>228</v>
      </c>
      <c r="H162" s="157">
        <f>9!K49</f>
        <v>228</v>
      </c>
      <c r="I162" s="270"/>
    </row>
    <row r="163" spans="1:9" s="225" customFormat="1" ht="89.25" customHeight="1">
      <c r="A163" s="191" t="s">
        <v>643</v>
      </c>
      <c r="B163" s="184" t="s">
        <v>788</v>
      </c>
      <c r="C163" s="171" t="s">
        <v>784</v>
      </c>
      <c r="D163" s="171" t="s">
        <v>247</v>
      </c>
      <c r="E163" s="171" t="s">
        <v>252</v>
      </c>
      <c r="F163" s="157">
        <f>9!I51+9!I52+9!I53</f>
        <v>3372</v>
      </c>
      <c r="G163" s="157">
        <f>9!J51+9!J52+9!J53</f>
        <v>3372</v>
      </c>
      <c r="H163" s="157">
        <f>9!K51+9!K52+9!K53</f>
        <v>3372</v>
      </c>
      <c r="I163" s="270"/>
    </row>
    <row r="164" spans="1:9" s="225" customFormat="1" ht="60" customHeight="1">
      <c r="A164" s="191" t="s">
        <v>641</v>
      </c>
      <c r="B164" s="184" t="s">
        <v>788</v>
      </c>
      <c r="C164" s="171" t="s">
        <v>549</v>
      </c>
      <c r="D164" s="171" t="s">
        <v>247</v>
      </c>
      <c r="E164" s="171" t="s">
        <v>252</v>
      </c>
      <c r="F164" s="157">
        <f>9!I54+9!I55+9!I56+9!I59+9!I60</f>
        <v>275</v>
      </c>
      <c r="G164" s="157">
        <f>9!J54+9!J55+9!J56+9!J59+9!J60</f>
        <v>289</v>
      </c>
      <c r="H164" s="157">
        <f>9!K54+9!K55+9!K56+9!K59+9!K60</f>
        <v>295</v>
      </c>
      <c r="I164" s="270"/>
    </row>
    <row r="165" spans="1:9" s="225" customFormat="1" ht="45.75" customHeight="1">
      <c r="A165" s="191" t="s">
        <v>757</v>
      </c>
      <c r="B165" s="184" t="s">
        <v>788</v>
      </c>
      <c r="C165" s="171" t="s">
        <v>566</v>
      </c>
      <c r="D165" s="171" t="s">
        <v>247</v>
      </c>
      <c r="E165" s="171" t="s">
        <v>252</v>
      </c>
      <c r="F165" s="157">
        <f>9!I57+9!I58</f>
        <v>30</v>
      </c>
      <c r="G165" s="157">
        <f>9!J57+9!J58</f>
        <v>30</v>
      </c>
      <c r="H165" s="157">
        <f>9!K57+9!K58</f>
        <v>30</v>
      </c>
      <c r="I165" s="270"/>
    </row>
    <row r="166" spans="1:9" s="225" customFormat="1" ht="46.5" customHeight="1">
      <c r="A166" s="185" t="s">
        <v>763</v>
      </c>
      <c r="B166" s="184" t="s">
        <v>809</v>
      </c>
      <c r="C166" s="171" t="s">
        <v>358</v>
      </c>
      <c r="D166" s="171" t="s">
        <v>153</v>
      </c>
      <c r="E166" s="171" t="s">
        <v>249</v>
      </c>
      <c r="F166" s="157">
        <f>9!I329</f>
        <v>37</v>
      </c>
      <c r="G166" s="157">
        <f>9!J329</f>
        <v>37</v>
      </c>
      <c r="H166" s="157">
        <f>9!K329</f>
        <v>37</v>
      </c>
      <c r="I166" s="270"/>
    </row>
    <row r="167" spans="1:9" s="225" customFormat="1" ht="47.25" customHeight="1">
      <c r="A167" s="219" t="s">
        <v>754</v>
      </c>
      <c r="B167" s="173" t="s">
        <v>328</v>
      </c>
      <c r="C167" s="171" t="s">
        <v>358</v>
      </c>
      <c r="D167" s="171" t="s">
        <v>153</v>
      </c>
      <c r="E167" s="171" t="s">
        <v>247</v>
      </c>
      <c r="F167" s="157">
        <f>9!I319</f>
        <v>513.6</v>
      </c>
      <c r="G167" s="157">
        <f>9!J319</f>
        <v>513.6</v>
      </c>
      <c r="H167" s="157">
        <f>9!K319</f>
        <v>513.6</v>
      </c>
      <c r="I167" s="270"/>
    </row>
    <row r="168" spans="1:9" s="225" customFormat="1" ht="31.5" customHeight="1">
      <c r="A168" s="169" t="s">
        <v>452</v>
      </c>
      <c r="B168" s="173" t="s">
        <v>797</v>
      </c>
      <c r="C168" s="171" t="s">
        <v>549</v>
      </c>
      <c r="D168" s="171" t="s">
        <v>247</v>
      </c>
      <c r="E168" s="171" t="s">
        <v>252</v>
      </c>
      <c r="F168" s="157">
        <f>9!I61</f>
        <v>20</v>
      </c>
      <c r="G168" s="157">
        <f>9!J61</f>
        <v>20</v>
      </c>
      <c r="H168" s="157">
        <f>9!K61</f>
        <v>20</v>
      </c>
      <c r="I168" s="270"/>
    </row>
    <row r="169" spans="1:9" s="225" customFormat="1" ht="17.25" customHeight="1">
      <c r="A169" s="169" t="s">
        <v>115</v>
      </c>
      <c r="B169" s="173" t="s">
        <v>130</v>
      </c>
      <c r="C169" s="171" t="s">
        <v>566</v>
      </c>
      <c r="D169" s="171" t="s">
        <v>247</v>
      </c>
      <c r="E169" s="171" t="s">
        <v>251</v>
      </c>
      <c r="F169" s="157">
        <f>9!I25</f>
        <v>90</v>
      </c>
      <c r="G169" s="157">
        <f>9!J25</f>
        <v>90</v>
      </c>
      <c r="H169" s="157">
        <f>9!K25</f>
        <v>90</v>
      </c>
      <c r="I169" s="270"/>
    </row>
    <row r="170" spans="1:9" s="225" customFormat="1" ht="32.25" customHeight="1">
      <c r="A170" s="169" t="s">
        <v>416</v>
      </c>
      <c r="B170" s="173" t="s">
        <v>131</v>
      </c>
      <c r="C170" s="171" t="s">
        <v>566</v>
      </c>
      <c r="D170" s="171" t="s">
        <v>247</v>
      </c>
      <c r="E170" s="171" t="s">
        <v>251</v>
      </c>
      <c r="F170" s="157">
        <f>9!I26</f>
        <v>45</v>
      </c>
      <c r="G170" s="157">
        <f>9!J26</f>
        <v>45</v>
      </c>
      <c r="H170" s="157">
        <f>9!K26</f>
        <v>45</v>
      </c>
      <c r="I170" s="270"/>
    </row>
    <row r="171" spans="1:9" s="225" customFormat="1" ht="32.25" customHeight="1">
      <c r="A171" s="185" t="s">
        <v>337</v>
      </c>
      <c r="B171" s="184" t="s">
        <v>692</v>
      </c>
      <c r="C171" s="171" t="s">
        <v>566</v>
      </c>
      <c r="D171" s="171" t="s">
        <v>247</v>
      </c>
      <c r="E171" s="171" t="s">
        <v>152</v>
      </c>
      <c r="F171" s="157">
        <f>9!I381</f>
        <v>667</v>
      </c>
      <c r="G171" s="157">
        <f>9!J381</f>
        <v>0</v>
      </c>
      <c r="H171" s="157">
        <f>9!K381</f>
        <v>0</v>
      </c>
      <c r="I171" s="470"/>
    </row>
    <row r="172" spans="1:9" s="225" customFormat="1" ht="33" customHeight="1">
      <c r="A172" s="169" t="s">
        <v>739</v>
      </c>
      <c r="B172" s="173" t="s">
        <v>738</v>
      </c>
      <c r="C172" s="171" t="s">
        <v>566</v>
      </c>
      <c r="D172" s="171" t="s">
        <v>250</v>
      </c>
      <c r="E172" s="171" t="s">
        <v>123</v>
      </c>
      <c r="F172" s="157">
        <f>9!I85</f>
        <v>1000</v>
      </c>
      <c r="G172" s="157">
        <f>9!J85</f>
        <v>1000</v>
      </c>
      <c r="H172" s="157">
        <f>9!K85</f>
        <v>1000</v>
      </c>
      <c r="I172" s="195"/>
    </row>
    <row r="173" spans="1:9" s="225" customFormat="1" ht="45.75" customHeight="1">
      <c r="A173" s="185" t="s">
        <v>763</v>
      </c>
      <c r="B173" s="173" t="s">
        <v>563</v>
      </c>
      <c r="C173" s="171" t="s">
        <v>358</v>
      </c>
      <c r="D173" s="171" t="s">
        <v>153</v>
      </c>
      <c r="E173" s="171" t="s">
        <v>249</v>
      </c>
      <c r="F173" s="157">
        <f>9!I331</f>
        <v>230.5</v>
      </c>
      <c r="G173" s="157">
        <f>9!J331</f>
        <v>230.5</v>
      </c>
      <c r="H173" s="157">
        <f>9!K331</f>
        <v>230.5</v>
      </c>
      <c r="I173" s="195"/>
    </row>
    <row r="174" spans="1:9" s="168" customFormat="1" ht="15.75" customHeight="1">
      <c r="A174" s="239" t="s">
        <v>710</v>
      </c>
      <c r="B174" s="177" t="s">
        <v>563</v>
      </c>
      <c r="C174" s="171" t="s">
        <v>358</v>
      </c>
      <c r="D174" s="171" t="s">
        <v>153</v>
      </c>
      <c r="E174" s="171" t="s">
        <v>249</v>
      </c>
      <c r="F174" s="157">
        <f>9!I331</f>
        <v>230.5</v>
      </c>
      <c r="G174" s="157">
        <f>9!J331</f>
        <v>230.5</v>
      </c>
      <c r="H174" s="157">
        <f>9!K331</f>
        <v>230.5</v>
      </c>
      <c r="I174" s="273"/>
    </row>
    <row r="175" spans="1:9" s="2" customFormat="1" ht="47.25" customHeight="1">
      <c r="A175" s="185" t="s">
        <v>763</v>
      </c>
      <c r="B175" s="173" t="s">
        <v>568</v>
      </c>
      <c r="C175" s="171" t="s">
        <v>358</v>
      </c>
      <c r="D175" s="171" t="s">
        <v>153</v>
      </c>
      <c r="E175" s="171" t="s">
        <v>249</v>
      </c>
      <c r="F175" s="157">
        <f>9!I330</f>
        <v>12.2</v>
      </c>
      <c r="G175" s="157">
        <f>9!J330</f>
        <v>12.2</v>
      </c>
      <c r="H175" s="157">
        <f>9!K330</f>
        <v>12.2</v>
      </c>
      <c r="I175" s="270"/>
    </row>
    <row r="176" spans="1:8" ht="12.75">
      <c r="A176" s="4"/>
      <c r="B176" s="175"/>
      <c r="C176" s="175"/>
      <c r="D176" s="175"/>
      <c r="E176" s="175"/>
      <c r="F176" s="175"/>
      <c r="G176" s="175"/>
      <c r="H176" s="220"/>
    </row>
    <row r="177" spans="1:7" ht="12.75">
      <c r="A177" s="4"/>
      <c r="B177" s="175"/>
      <c r="C177" s="175"/>
      <c r="D177" s="175"/>
      <c r="E177" s="175"/>
      <c r="F177" s="175"/>
      <c r="G177" s="175"/>
    </row>
    <row r="178" spans="1:7" ht="12.75">
      <c r="A178" s="4"/>
      <c r="B178" s="175"/>
      <c r="C178" s="175"/>
      <c r="D178" s="175"/>
      <c r="E178" s="175"/>
      <c r="F178" s="175"/>
      <c r="G178" s="175"/>
    </row>
    <row r="179" spans="1:7" ht="12.75">
      <c r="A179" s="4"/>
      <c r="B179" s="175"/>
      <c r="C179" s="175"/>
      <c r="D179" s="175"/>
      <c r="E179" s="175"/>
      <c r="F179" s="175"/>
      <c r="G179" s="175"/>
    </row>
    <row r="180" spans="1:7" ht="12.75">
      <c r="A180" s="4"/>
      <c r="B180" s="175"/>
      <c r="C180" s="175"/>
      <c r="D180" s="175"/>
      <c r="E180" s="175"/>
      <c r="F180" s="175"/>
      <c r="G180" s="175"/>
    </row>
    <row r="181" spans="1:7" ht="12.75">
      <c r="A181" s="4"/>
      <c r="B181" s="175"/>
      <c r="C181" s="175"/>
      <c r="D181" s="175"/>
      <c r="E181" s="175"/>
      <c r="F181" s="175"/>
      <c r="G181" s="175"/>
    </row>
    <row r="182" spans="1:7" ht="12.75">
      <c r="A182" s="4"/>
      <c r="B182" s="175"/>
      <c r="C182" s="175"/>
      <c r="D182" s="175"/>
      <c r="E182" s="175"/>
      <c r="F182" s="175"/>
      <c r="G182" s="175"/>
    </row>
    <row r="183" spans="1:7" ht="12.75">
      <c r="A183" s="4"/>
      <c r="B183" s="175"/>
      <c r="C183" s="175"/>
      <c r="D183" s="175"/>
      <c r="E183" s="175"/>
      <c r="F183" s="175"/>
      <c r="G183" s="175"/>
    </row>
    <row r="184" spans="1:7" ht="12.75">
      <c r="A184" s="4"/>
      <c r="B184" s="175"/>
      <c r="C184" s="175"/>
      <c r="D184" s="175"/>
      <c r="E184" s="175"/>
      <c r="F184" s="175"/>
      <c r="G184" s="175"/>
    </row>
    <row r="185" spans="1:7" ht="12.75">
      <c r="A185" s="4"/>
      <c r="B185" s="175"/>
      <c r="C185" s="175"/>
      <c r="D185" s="175"/>
      <c r="E185" s="175"/>
      <c r="F185" s="175"/>
      <c r="G185" s="175"/>
    </row>
    <row r="186" spans="1:7" ht="12.75">
      <c r="A186" s="4"/>
      <c r="B186" s="175"/>
      <c r="C186" s="175"/>
      <c r="D186" s="175"/>
      <c r="E186" s="175"/>
      <c r="F186" s="175"/>
      <c r="G186" s="175"/>
    </row>
    <row r="187" spans="1:7" ht="12.75">
      <c r="A187" s="4"/>
      <c r="B187" s="175"/>
      <c r="C187" s="175"/>
      <c r="D187" s="175"/>
      <c r="E187" s="175"/>
      <c r="F187" s="175"/>
      <c r="G187" s="175"/>
    </row>
    <row r="188" spans="1:7" ht="12.75">
      <c r="A188" s="4"/>
      <c r="B188" s="175"/>
      <c r="C188" s="175"/>
      <c r="D188" s="175"/>
      <c r="E188" s="175"/>
      <c r="F188" s="175"/>
      <c r="G188" s="175"/>
    </row>
    <row r="189" spans="1:7" ht="12.75">
      <c r="A189" s="4"/>
      <c r="B189" s="175"/>
      <c r="C189" s="175"/>
      <c r="D189" s="175"/>
      <c r="E189" s="175"/>
      <c r="F189" s="175"/>
      <c r="G189" s="175"/>
    </row>
    <row r="190" spans="1:7" ht="12.75">
      <c r="A190" s="4"/>
      <c r="B190" s="175"/>
      <c r="C190" s="175"/>
      <c r="D190" s="175"/>
      <c r="E190" s="175"/>
      <c r="F190" s="175"/>
      <c r="G190" s="175"/>
    </row>
    <row r="191" spans="1:7" ht="12.75">
      <c r="A191" s="4"/>
      <c r="B191" s="175"/>
      <c r="C191" s="175"/>
      <c r="D191" s="175"/>
      <c r="E191" s="175"/>
      <c r="F191" s="175"/>
      <c r="G191" s="175"/>
    </row>
    <row r="192" spans="1:7" ht="12.75">
      <c r="A192" s="4"/>
      <c r="B192" s="175"/>
      <c r="C192" s="175"/>
      <c r="D192" s="175"/>
      <c r="E192" s="175"/>
      <c r="F192" s="175"/>
      <c r="G192" s="175"/>
    </row>
    <row r="193" spans="1:7" ht="12.75">
      <c r="A193" s="4"/>
      <c r="B193" s="175"/>
      <c r="C193" s="175"/>
      <c r="D193" s="175"/>
      <c r="E193" s="175"/>
      <c r="F193" s="175"/>
      <c r="G193" s="175"/>
    </row>
    <row r="194" spans="1:7" ht="12.75">
      <c r="A194" s="4"/>
      <c r="B194" s="175"/>
      <c r="C194" s="175"/>
      <c r="D194" s="175"/>
      <c r="E194" s="175"/>
      <c r="F194" s="175"/>
      <c r="G194" s="175"/>
    </row>
    <row r="195" spans="1:7" ht="12.75">
      <c r="A195" s="4"/>
      <c r="B195" s="175"/>
      <c r="C195" s="175"/>
      <c r="D195" s="175"/>
      <c r="E195" s="175"/>
      <c r="F195" s="175"/>
      <c r="G195" s="175"/>
    </row>
    <row r="196" spans="1:7" ht="12.75">
      <c r="A196" s="4"/>
      <c r="B196" s="175"/>
      <c r="C196" s="175"/>
      <c r="D196" s="175"/>
      <c r="E196" s="175"/>
      <c r="F196" s="175"/>
      <c r="G196" s="175"/>
    </row>
    <row r="197" spans="1:7" ht="12.75">
      <c r="A197" s="4"/>
      <c r="B197" s="175"/>
      <c r="C197" s="175"/>
      <c r="D197" s="175"/>
      <c r="E197" s="175"/>
      <c r="F197" s="175"/>
      <c r="G197" s="175"/>
    </row>
    <row r="198" spans="1:7" ht="12.75">
      <c r="A198" s="4"/>
      <c r="B198" s="175"/>
      <c r="C198" s="175"/>
      <c r="D198" s="175"/>
      <c r="E198" s="175"/>
      <c r="F198" s="175"/>
      <c r="G198" s="175"/>
    </row>
    <row r="199" spans="1:7" ht="12.75">
      <c r="A199" s="4"/>
      <c r="B199" s="175"/>
      <c r="C199" s="175"/>
      <c r="D199" s="175"/>
      <c r="E199" s="175"/>
      <c r="F199" s="175"/>
      <c r="G199" s="175"/>
    </row>
    <row r="200" spans="1:7" ht="12.75">
      <c r="A200" s="4"/>
      <c r="B200" s="175"/>
      <c r="C200" s="175"/>
      <c r="D200" s="175"/>
      <c r="E200" s="175"/>
      <c r="F200" s="175"/>
      <c r="G200" s="175"/>
    </row>
    <row r="201" spans="1:7" ht="12.75">
      <c r="A201" s="4"/>
      <c r="B201" s="175"/>
      <c r="C201" s="175"/>
      <c r="D201" s="175"/>
      <c r="E201" s="175"/>
      <c r="F201" s="175"/>
      <c r="G201" s="175"/>
    </row>
    <row r="202" spans="1:7" ht="12.75">
      <c r="A202" s="4"/>
      <c r="B202" s="175"/>
      <c r="C202" s="175"/>
      <c r="D202" s="175"/>
      <c r="E202" s="175"/>
      <c r="F202" s="175"/>
      <c r="G202" s="175"/>
    </row>
    <row r="203" spans="1:7" ht="12.75">
      <c r="A203" s="4"/>
      <c r="B203" s="175"/>
      <c r="C203" s="175"/>
      <c r="D203" s="175"/>
      <c r="E203" s="175"/>
      <c r="F203" s="175"/>
      <c r="G203" s="175"/>
    </row>
    <row r="204" spans="1:7" ht="12.75">
      <c r="A204" s="4"/>
      <c r="B204" s="175"/>
      <c r="C204" s="175"/>
      <c r="D204" s="175"/>
      <c r="E204" s="175"/>
      <c r="F204" s="175"/>
      <c r="G204" s="175"/>
    </row>
    <row r="205" spans="1:7" ht="12.75">
      <c r="A205" s="4"/>
      <c r="B205" s="175"/>
      <c r="C205" s="175"/>
      <c r="D205" s="175"/>
      <c r="E205" s="175"/>
      <c r="F205" s="175"/>
      <c r="G205" s="175"/>
    </row>
    <row r="206" spans="1:7" ht="12.75">
      <c r="A206" s="4"/>
      <c r="B206" s="175"/>
      <c r="C206" s="175"/>
      <c r="D206" s="175"/>
      <c r="E206" s="175"/>
      <c r="F206" s="175"/>
      <c r="G206" s="175"/>
    </row>
    <row r="207" spans="1:7" ht="12.75">
      <c r="A207" s="4"/>
      <c r="B207" s="175"/>
      <c r="C207" s="175"/>
      <c r="D207" s="175"/>
      <c r="E207" s="175"/>
      <c r="F207" s="175"/>
      <c r="G207" s="175"/>
    </row>
    <row r="208" spans="1:7" ht="12.75">
      <c r="A208" s="4"/>
      <c r="B208" s="175"/>
      <c r="C208" s="175"/>
      <c r="D208" s="175"/>
      <c r="E208" s="175"/>
      <c r="F208" s="175"/>
      <c r="G208" s="175"/>
    </row>
    <row r="209" spans="1:7" ht="12.75">
      <c r="A209" s="4"/>
      <c r="B209" s="175"/>
      <c r="C209" s="175"/>
      <c r="D209" s="175"/>
      <c r="E209" s="175"/>
      <c r="F209" s="175"/>
      <c r="G209" s="175"/>
    </row>
    <row r="210" spans="1:7" ht="12.75">
      <c r="A210" s="4"/>
      <c r="B210" s="175"/>
      <c r="C210" s="175"/>
      <c r="D210" s="175"/>
      <c r="E210" s="175"/>
      <c r="F210" s="175"/>
      <c r="G210" s="175"/>
    </row>
    <row r="211" spans="1:7" ht="12.75">
      <c r="A211" s="4"/>
      <c r="B211" s="175"/>
      <c r="C211" s="175"/>
      <c r="D211" s="175"/>
      <c r="E211" s="175"/>
      <c r="F211" s="175"/>
      <c r="G211" s="175"/>
    </row>
    <row r="212" spans="1:7" ht="12.75">
      <c r="A212" s="4"/>
      <c r="B212" s="175"/>
      <c r="C212" s="175"/>
      <c r="D212" s="175"/>
      <c r="E212" s="175"/>
      <c r="F212" s="175"/>
      <c r="G212" s="175"/>
    </row>
    <row r="213" spans="1:7" ht="12.75">
      <c r="A213" s="4"/>
      <c r="B213" s="175"/>
      <c r="C213" s="175"/>
      <c r="D213" s="175"/>
      <c r="E213" s="175"/>
      <c r="F213" s="175"/>
      <c r="G213" s="175"/>
    </row>
    <row r="214" spans="1:7" ht="12.75">
      <c r="A214" s="4"/>
      <c r="B214" s="175"/>
      <c r="C214" s="175"/>
      <c r="D214" s="175"/>
      <c r="E214" s="175"/>
      <c r="F214" s="175"/>
      <c r="G214" s="175"/>
    </row>
    <row r="215" spans="1:7" ht="12.75">
      <c r="A215" s="4"/>
      <c r="B215" s="175"/>
      <c r="C215" s="175"/>
      <c r="D215" s="175"/>
      <c r="E215" s="175"/>
      <c r="F215" s="175"/>
      <c r="G215" s="175"/>
    </row>
    <row r="216" spans="1:7" ht="12.75">
      <c r="A216" s="4"/>
      <c r="B216" s="175"/>
      <c r="C216" s="175"/>
      <c r="D216" s="175"/>
      <c r="E216" s="175"/>
      <c r="F216" s="175"/>
      <c r="G216" s="175"/>
    </row>
    <row r="217" spans="1:7" ht="12.75">
      <c r="A217" s="4"/>
      <c r="B217" s="175"/>
      <c r="C217" s="175"/>
      <c r="D217" s="175"/>
      <c r="E217" s="175"/>
      <c r="F217" s="175"/>
      <c r="G217" s="175"/>
    </row>
    <row r="218" spans="1:7" ht="12.75">
      <c r="A218" s="4"/>
      <c r="B218" s="175"/>
      <c r="C218" s="175"/>
      <c r="D218" s="175"/>
      <c r="E218" s="175"/>
      <c r="F218" s="175"/>
      <c r="G218" s="175"/>
    </row>
    <row r="219" spans="1:7" ht="12.75">
      <c r="A219" s="4"/>
      <c r="B219" s="175"/>
      <c r="C219" s="175"/>
      <c r="D219" s="175"/>
      <c r="E219" s="175"/>
      <c r="F219" s="175"/>
      <c r="G219" s="175"/>
    </row>
    <row r="220" spans="1:7" ht="12.75">
      <c r="A220" s="4"/>
      <c r="B220" s="175"/>
      <c r="C220" s="175"/>
      <c r="D220" s="175"/>
      <c r="E220" s="175"/>
      <c r="F220" s="175"/>
      <c r="G220" s="175"/>
    </row>
    <row r="221" spans="1:7" ht="12.75">
      <c r="A221" s="4"/>
      <c r="B221" s="175"/>
      <c r="C221" s="175"/>
      <c r="D221" s="175"/>
      <c r="E221" s="175"/>
      <c r="F221" s="175"/>
      <c r="G221" s="175"/>
    </row>
    <row r="222" spans="1:7" ht="12.75">
      <c r="A222" s="4"/>
      <c r="B222" s="175"/>
      <c r="C222" s="175"/>
      <c r="D222" s="175"/>
      <c r="E222" s="175"/>
      <c r="F222" s="175"/>
      <c r="G222" s="175"/>
    </row>
    <row r="223" spans="1:7" ht="12.75">
      <c r="A223" s="4"/>
      <c r="B223" s="175"/>
      <c r="C223" s="175"/>
      <c r="D223" s="175"/>
      <c r="E223" s="175"/>
      <c r="F223" s="175"/>
      <c r="G223" s="175"/>
    </row>
    <row r="224" spans="1:7" ht="12.75">
      <c r="A224" s="4"/>
      <c r="B224" s="175"/>
      <c r="C224" s="175"/>
      <c r="D224" s="175"/>
      <c r="E224" s="175"/>
      <c r="F224" s="175"/>
      <c r="G224" s="175"/>
    </row>
    <row r="225" spans="1:7" ht="12.75">
      <c r="A225" s="4"/>
      <c r="B225" s="175"/>
      <c r="C225" s="175"/>
      <c r="D225" s="175"/>
      <c r="E225" s="175"/>
      <c r="F225" s="175"/>
      <c r="G225" s="175"/>
    </row>
    <row r="226" spans="1:7" ht="12.75">
      <c r="A226" s="4"/>
      <c r="B226" s="175"/>
      <c r="C226" s="175"/>
      <c r="D226" s="175"/>
      <c r="E226" s="175"/>
      <c r="F226" s="175"/>
      <c r="G226" s="175"/>
    </row>
    <row r="227" spans="1:7" ht="12.75">
      <c r="A227" s="4"/>
      <c r="B227" s="175"/>
      <c r="C227" s="175"/>
      <c r="D227" s="175"/>
      <c r="E227" s="175"/>
      <c r="F227" s="175"/>
      <c r="G227" s="175"/>
    </row>
    <row r="228" spans="1:7" ht="12.75">
      <c r="A228" s="4"/>
      <c r="B228" s="175"/>
      <c r="C228" s="175"/>
      <c r="D228" s="175"/>
      <c r="E228" s="175"/>
      <c r="F228" s="175"/>
      <c r="G228" s="175"/>
    </row>
    <row r="229" spans="1:7" ht="12.75">
      <c r="A229" s="4"/>
      <c r="B229" s="175"/>
      <c r="C229" s="175"/>
      <c r="D229" s="175"/>
      <c r="E229" s="175"/>
      <c r="F229" s="175"/>
      <c r="G229" s="175"/>
    </row>
    <row r="230" spans="1:7" ht="12.75">
      <c r="A230" s="4"/>
      <c r="B230" s="175"/>
      <c r="C230" s="175"/>
      <c r="D230" s="175"/>
      <c r="E230" s="175"/>
      <c r="F230" s="175"/>
      <c r="G230" s="175"/>
    </row>
    <row r="231" spans="1:7" ht="12.75">
      <c r="A231" s="4"/>
      <c r="B231" s="175"/>
      <c r="C231" s="175"/>
      <c r="D231" s="175"/>
      <c r="E231" s="175"/>
      <c r="F231" s="175"/>
      <c r="G231" s="175"/>
    </row>
    <row r="232" spans="1:7" ht="12.75">
      <c r="A232" s="4"/>
      <c r="B232" s="175"/>
      <c r="C232" s="175"/>
      <c r="D232" s="175"/>
      <c r="E232" s="175"/>
      <c r="F232" s="175"/>
      <c r="G232" s="175"/>
    </row>
    <row r="233" spans="1:7" ht="12.75">
      <c r="A233" s="4"/>
      <c r="B233" s="175"/>
      <c r="C233" s="175"/>
      <c r="D233" s="175"/>
      <c r="E233" s="175"/>
      <c r="F233" s="175"/>
      <c r="G233" s="175"/>
    </row>
    <row r="234" spans="1:7" ht="12.75">
      <c r="A234" s="4"/>
      <c r="B234" s="175"/>
      <c r="C234" s="175"/>
      <c r="D234" s="175"/>
      <c r="E234" s="175"/>
      <c r="F234" s="175"/>
      <c r="G234" s="175"/>
    </row>
    <row r="235" spans="1:7" ht="12.75">
      <c r="A235" s="4"/>
      <c r="B235" s="175"/>
      <c r="C235" s="175"/>
      <c r="D235" s="175"/>
      <c r="E235" s="175"/>
      <c r="F235" s="175"/>
      <c r="G235" s="175"/>
    </row>
    <row r="236" spans="1:7" ht="12.75">
      <c r="A236" s="4"/>
      <c r="B236" s="175"/>
      <c r="C236" s="175"/>
      <c r="D236" s="175"/>
      <c r="E236" s="175"/>
      <c r="F236" s="175"/>
      <c r="G236" s="175"/>
    </row>
    <row r="237" spans="1:7" ht="12.75">
      <c r="A237" s="4"/>
      <c r="B237" s="175"/>
      <c r="C237" s="175"/>
      <c r="D237" s="175"/>
      <c r="E237" s="175"/>
      <c r="F237" s="175"/>
      <c r="G237" s="175"/>
    </row>
    <row r="238" spans="1:7" ht="12.75">
      <c r="A238" s="4"/>
      <c r="B238" s="175"/>
      <c r="C238" s="175"/>
      <c r="D238" s="175"/>
      <c r="E238" s="175"/>
      <c r="F238" s="175"/>
      <c r="G238" s="175"/>
    </row>
    <row r="239" spans="1:7" ht="12.75">
      <c r="A239" s="4"/>
      <c r="B239" s="175"/>
      <c r="C239" s="175"/>
      <c r="D239" s="175"/>
      <c r="E239" s="175"/>
      <c r="F239" s="175"/>
      <c r="G239" s="175"/>
    </row>
    <row r="240" spans="1:7" ht="12.75">
      <c r="A240" s="4"/>
      <c r="B240" s="175"/>
      <c r="C240" s="175"/>
      <c r="D240" s="175"/>
      <c r="E240" s="175"/>
      <c r="F240" s="175"/>
      <c r="G240" s="175"/>
    </row>
    <row r="241" spans="1:7" ht="12.75">
      <c r="A241" s="4"/>
      <c r="B241" s="175"/>
      <c r="C241" s="175"/>
      <c r="D241" s="175"/>
      <c r="E241" s="175"/>
      <c r="F241" s="175"/>
      <c r="G241" s="175"/>
    </row>
    <row r="242" spans="1:7" ht="12.75">
      <c r="A242" s="4"/>
      <c r="B242" s="175"/>
      <c r="C242" s="175"/>
      <c r="D242" s="175"/>
      <c r="E242" s="175"/>
      <c r="F242" s="175"/>
      <c r="G242" s="175"/>
    </row>
    <row r="243" spans="1:7" ht="12.75">
      <c r="A243" s="4"/>
      <c r="B243" s="175"/>
      <c r="C243" s="175"/>
      <c r="D243" s="175"/>
      <c r="E243" s="175"/>
      <c r="F243" s="175"/>
      <c r="G243" s="175"/>
    </row>
    <row r="244" spans="1:7" ht="12.75">
      <c r="A244" s="4"/>
      <c r="B244" s="175"/>
      <c r="C244" s="175"/>
      <c r="D244" s="175"/>
      <c r="E244" s="175"/>
      <c r="F244" s="175"/>
      <c r="G244" s="175"/>
    </row>
    <row r="245" spans="1:7" ht="12.75">
      <c r="A245" s="4"/>
      <c r="B245" s="175"/>
      <c r="C245" s="175"/>
      <c r="D245" s="175"/>
      <c r="E245" s="175"/>
      <c r="F245" s="175"/>
      <c r="G245" s="175"/>
    </row>
    <row r="246" spans="1:7" ht="12.75">
      <c r="A246" s="4"/>
      <c r="B246" s="175"/>
      <c r="C246" s="175"/>
      <c r="D246" s="175"/>
      <c r="E246" s="175"/>
      <c r="F246" s="175"/>
      <c r="G246" s="175"/>
    </row>
    <row r="247" spans="1:7" ht="12.75">
      <c r="A247" s="4"/>
      <c r="B247" s="175"/>
      <c r="C247" s="175"/>
      <c r="D247" s="175"/>
      <c r="E247" s="175"/>
      <c r="F247" s="175"/>
      <c r="G247" s="175"/>
    </row>
    <row r="248" spans="1:7" ht="12.75">
      <c r="A248" s="4"/>
      <c r="B248" s="175"/>
      <c r="C248" s="175"/>
      <c r="D248" s="175"/>
      <c r="E248" s="175"/>
      <c r="F248" s="175"/>
      <c r="G248" s="175"/>
    </row>
    <row r="249" spans="1:7" ht="12.75">
      <c r="A249" s="4"/>
      <c r="B249" s="175"/>
      <c r="C249" s="175"/>
      <c r="D249" s="175"/>
      <c r="E249" s="175"/>
      <c r="F249" s="175"/>
      <c r="G249" s="175"/>
    </row>
    <row r="250" spans="1:7" ht="12.75">
      <c r="A250" s="4"/>
      <c r="B250" s="175"/>
      <c r="C250" s="175"/>
      <c r="D250" s="175"/>
      <c r="E250" s="175"/>
      <c r="F250" s="175"/>
      <c r="G250" s="175"/>
    </row>
    <row r="251" spans="1:7" ht="12.75">
      <c r="A251" s="4"/>
      <c r="B251" s="175"/>
      <c r="C251" s="175"/>
      <c r="D251" s="175"/>
      <c r="E251" s="175"/>
      <c r="F251" s="175"/>
      <c r="G251" s="175"/>
    </row>
    <row r="252" spans="1:7" ht="12.75">
      <c r="A252" s="4"/>
      <c r="B252" s="175"/>
      <c r="C252" s="175"/>
      <c r="D252" s="175"/>
      <c r="E252" s="175"/>
      <c r="F252" s="175"/>
      <c r="G252" s="175"/>
    </row>
    <row r="253" spans="1:7" ht="12.75">
      <c r="A253" s="4"/>
      <c r="B253" s="175"/>
      <c r="C253" s="175"/>
      <c r="D253" s="175"/>
      <c r="E253" s="175"/>
      <c r="F253" s="175"/>
      <c r="G253" s="175"/>
    </row>
    <row r="254" spans="1:7" ht="12.75">
      <c r="A254" s="4"/>
      <c r="B254" s="175"/>
      <c r="C254" s="175"/>
      <c r="D254" s="175"/>
      <c r="E254" s="175"/>
      <c r="F254" s="175"/>
      <c r="G254" s="175"/>
    </row>
    <row r="255" spans="1:7" ht="12.75">
      <c r="A255" s="4"/>
      <c r="B255" s="175"/>
      <c r="C255" s="175"/>
      <c r="D255" s="175"/>
      <c r="E255" s="175"/>
      <c r="F255" s="175"/>
      <c r="G255" s="175"/>
    </row>
    <row r="256" spans="1:7" ht="12.75">
      <c r="A256" s="4"/>
      <c r="B256" s="175"/>
      <c r="C256" s="175"/>
      <c r="D256" s="175"/>
      <c r="E256" s="175"/>
      <c r="F256" s="175"/>
      <c r="G256" s="175"/>
    </row>
    <row r="257" spans="1:7" ht="12.75">
      <c r="A257" s="4"/>
      <c r="B257" s="175"/>
      <c r="C257" s="175"/>
      <c r="D257" s="175"/>
      <c r="E257" s="175"/>
      <c r="F257" s="175"/>
      <c r="G257" s="175"/>
    </row>
    <row r="258" spans="1:7" ht="12.75">
      <c r="A258" s="4"/>
      <c r="B258" s="175"/>
      <c r="C258" s="175"/>
      <c r="D258" s="175"/>
      <c r="E258" s="175"/>
      <c r="F258" s="175"/>
      <c r="G258" s="175"/>
    </row>
    <row r="259" spans="1:7" ht="12.75">
      <c r="A259" s="4"/>
      <c r="B259" s="175"/>
      <c r="C259" s="175"/>
      <c r="D259" s="175"/>
      <c r="E259" s="175"/>
      <c r="F259" s="175"/>
      <c r="G259" s="175"/>
    </row>
    <row r="260" spans="1:7" ht="12.75">
      <c r="A260" s="4"/>
      <c r="B260" s="175"/>
      <c r="C260" s="175"/>
      <c r="D260" s="175"/>
      <c r="E260" s="175"/>
      <c r="F260" s="175"/>
      <c r="G260" s="175"/>
    </row>
    <row r="261" spans="1:7" ht="12.75">
      <c r="A261" s="4"/>
      <c r="B261" s="175"/>
      <c r="C261" s="175"/>
      <c r="D261" s="175"/>
      <c r="E261" s="175"/>
      <c r="F261" s="175"/>
      <c r="G261" s="175"/>
    </row>
    <row r="262" spans="1:7" ht="12.75">
      <c r="A262" s="4"/>
      <c r="B262" s="175"/>
      <c r="C262" s="175"/>
      <c r="D262" s="175"/>
      <c r="E262" s="175"/>
      <c r="F262" s="175"/>
      <c r="G262" s="175"/>
    </row>
    <row r="263" spans="1:7" ht="12.75">
      <c r="A263" s="4"/>
      <c r="B263" s="175"/>
      <c r="C263" s="175"/>
      <c r="D263" s="175"/>
      <c r="E263" s="175"/>
      <c r="F263" s="175"/>
      <c r="G263" s="175"/>
    </row>
    <row r="264" spans="1:7" ht="12.75">
      <c r="A264" s="4"/>
      <c r="B264" s="175"/>
      <c r="C264" s="175"/>
      <c r="D264" s="175"/>
      <c r="E264" s="175"/>
      <c r="F264" s="175"/>
      <c r="G264" s="175"/>
    </row>
    <row r="265" spans="1:7" ht="12.75">
      <c r="A265" s="4"/>
      <c r="B265" s="175"/>
      <c r="C265" s="175"/>
      <c r="D265" s="175"/>
      <c r="E265" s="175"/>
      <c r="F265" s="175"/>
      <c r="G265" s="175"/>
    </row>
    <row r="266" spans="1:7" ht="12.75">
      <c r="A266" s="4"/>
      <c r="B266" s="175"/>
      <c r="C266" s="175"/>
      <c r="D266" s="175"/>
      <c r="E266" s="175"/>
      <c r="F266" s="175"/>
      <c r="G266" s="175"/>
    </row>
    <row r="267" spans="1:7" ht="12.75">
      <c r="A267" s="4"/>
      <c r="B267" s="175"/>
      <c r="C267" s="175"/>
      <c r="D267" s="175"/>
      <c r="E267" s="175"/>
      <c r="F267" s="175"/>
      <c r="G267" s="175"/>
    </row>
    <row r="268" spans="1:7" ht="12.75">
      <c r="A268" s="4"/>
      <c r="B268" s="175"/>
      <c r="C268" s="175"/>
      <c r="D268" s="175"/>
      <c r="E268" s="175"/>
      <c r="F268" s="175"/>
      <c r="G268" s="175"/>
    </row>
    <row r="269" spans="1:7" ht="12.75">
      <c r="A269" s="4"/>
      <c r="B269" s="175"/>
      <c r="C269" s="175"/>
      <c r="D269" s="175"/>
      <c r="E269" s="175"/>
      <c r="F269" s="175"/>
      <c r="G269" s="175"/>
    </row>
    <row r="270" spans="1:7" ht="12.75">
      <c r="A270" s="4"/>
      <c r="B270" s="175"/>
      <c r="C270" s="175"/>
      <c r="D270" s="175"/>
      <c r="E270" s="175"/>
      <c r="F270" s="175"/>
      <c r="G270" s="175"/>
    </row>
    <row r="271" spans="1:7" ht="12.75">
      <c r="A271" s="4"/>
      <c r="B271" s="175"/>
      <c r="C271" s="175"/>
      <c r="D271" s="175"/>
      <c r="E271" s="175"/>
      <c r="F271" s="175"/>
      <c r="G271" s="175"/>
    </row>
    <row r="272" spans="1:7" ht="12.75">
      <c r="A272" s="4"/>
      <c r="B272" s="175"/>
      <c r="C272" s="175"/>
      <c r="D272" s="175"/>
      <c r="E272" s="175"/>
      <c r="F272" s="175"/>
      <c r="G272" s="175"/>
    </row>
    <row r="273" spans="1:7" ht="12.75">
      <c r="A273" s="4"/>
      <c r="B273" s="175"/>
      <c r="C273" s="175"/>
      <c r="D273" s="175"/>
      <c r="E273" s="175"/>
      <c r="F273" s="175"/>
      <c r="G273" s="175"/>
    </row>
    <row r="274" spans="1:7" ht="12.75">
      <c r="A274" s="4"/>
      <c r="B274" s="175"/>
      <c r="C274" s="175"/>
      <c r="D274" s="175"/>
      <c r="E274" s="175"/>
      <c r="F274" s="175"/>
      <c r="G274" s="175"/>
    </row>
    <row r="275" spans="1:7" ht="12.75">
      <c r="A275" s="4"/>
      <c r="B275" s="175"/>
      <c r="C275" s="175"/>
      <c r="D275" s="175"/>
      <c r="E275" s="175"/>
      <c r="F275" s="175"/>
      <c r="G275" s="175"/>
    </row>
    <row r="276" spans="1:7" ht="12.75">
      <c r="A276" s="4"/>
      <c r="B276" s="175"/>
      <c r="C276" s="175"/>
      <c r="D276" s="175"/>
      <c r="E276" s="175"/>
      <c r="F276" s="175"/>
      <c r="G276" s="175"/>
    </row>
    <row r="277" spans="1:7" ht="12.75">
      <c r="A277" s="4"/>
      <c r="B277" s="175"/>
      <c r="C277" s="175"/>
      <c r="D277" s="175"/>
      <c r="E277" s="175"/>
      <c r="F277" s="175"/>
      <c r="G277" s="175"/>
    </row>
    <row r="278" spans="1:7" ht="12.75">
      <c r="A278" s="4"/>
      <c r="B278" s="175"/>
      <c r="C278" s="175"/>
      <c r="D278" s="175"/>
      <c r="E278" s="175"/>
      <c r="F278" s="175"/>
      <c r="G278" s="175"/>
    </row>
    <row r="279" spans="1:7" ht="12.75">
      <c r="A279" s="4"/>
      <c r="B279" s="175"/>
      <c r="C279" s="175"/>
      <c r="D279" s="175"/>
      <c r="E279" s="175"/>
      <c r="F279" s="175"/>
      <c r="G279" s="175"/>
    </row>
    <row r="280" spans="1:7" ht="12.75">
      <c r="A280" s="4"/>
      <c r="B280" s="175"/>
      <c r="C280" s="175"/>
      <c r="D280" s="175"/>
      <c r="E280" s="175"/>
      <c r="F280" s="175"/>
      <c r="G280" s="175"/>
    </row>
    <row r="281" spans="1:7" ht="12.75">
      <c r="A281" s="4"/>
      <c r="B281" s="175"/>
      <c r="C281" s="175"/>
      <c r="D281" s="175"/>
      <c r="E281" s="175"/>
      <c r="F281" s="175"/>
      <c r="G281" s="175"/>
    </row>
    <row r="282" spans="1:7" ht="12.75">
      <c r="A282" s="4"/>
      <c r="B282" s="175"/>
      <c r="C282" s="175"/>
      <c r="D282" s="175"/>
      <c r="E282" s="175"/>
      <c r="F282" s="175"/>
      <c r="G282" s="175"/>
    </row>
    <row r="283" spans="1:7" ht="12.75">
      <c r="A283" s="4"/>
      <c r="B283" s="175"/>
      <c r="C283" s="175"/>
      <c r="D283" s="175"/>
      <c r="E283" s="175"/>
      <c r="F283" s="175"/>
      <c r="G283" s="175"/>
    </row>
    <row r="284" spans="1:7" ht="12.75">
      <c r="A284" s="4"/>
      <c r="B284" s="175"/>
      <c r="C284" s="175"/>
      <c r="D284" s="175"/>
      <c r="E284" s="175"/>
      <c r="F284" s="175"/>
      <c r="G284" s="175"/>
    </row>
    <row r="285" spans="1:7" ht="12.75">
      <c r="A285" s="4"/>
      <c r="B285" s="175"/>
      <c r="C285" s="175"/>
      <c r="D285" s="175"/>
      <c r="E285" s="175"/>
      <c r="F285" s="175"/>
      <c r="G285" s="175"/>
    </row>
    <row r="286" spans="1:7" ht="12.75">
      <c r="A286" s="4"/>
      <c r="B286" s="175"/>
      <c r="C286" s="175"/>
      <c r="D286" s="175"/>
      <c r="E286" s="175"/>
      <c r="F286" s="175"/>
      <c r="G286" s="175"/>
    </row>
    <row r="287" spans="1:7" ht="12.75">
      <c r="A287" s="4"/>
      <c r="B287" s="175"/>
      <c r="C287" s="175"/>
      <c r="D287" s="175"/>
      <c r="E287" s="175"/>
      <c r="F287" s="175"/>
      <c r="G287" s="175"/>
    </row>
    <row r="288" spans="1:7" ht="12.75">
      <c r="A288" s="4"/>
      <c r="B288" s="175"/>
      <c r="C288" s="175"/>
      <c r="D288" s="175"/>
      <c r="E288" s="175"/>
      <c r="F288" s="175"/>
      <c r="G288" s="175"/>
    </row>
    <row r="289" spans="1:7" ht="12.75">
      <c r="A289" s="4"/>
      <c r="B289" s="175"/>
      <c r="C289" s="175"/>
      <c r="D289" s="175"/>
      <c r="E289" s="175"/>
      <c r="F289" s="175"/>
      <c r="G289" s="175"/>
    </row>
    <row r="290" spans="1:7" ht="12.75">
      <c r="A290" s="4"/>
      <c r="B290" s="175"/>
      <c r="C290" s="175"/>
      <c r="D290" s="175"/>
      <c r="E290" s="175"/>
      <c r="F290" s="175"/>
      <c r="G290" s="175"/>
    </row>
    <row r="291" spans="1:7" ht="12.75">
      <c r="A291" s="4"/>
      <c r="B291" s="175"/>
      <c r="C291" s="175"/>
      <c r="D291" s="175"/>
      <c r="E291" s="175"/>
      <c r="F291" s="175"/>
      <c r="G291" s="175"/>
    </row>
    <row r="292" spans="1:7" ht="12.75">
      <c r="A292" s="4"/>
      <c r="B292" s="175"/>
      <c r="C292" s="175"/>
      <c r="D292" s="175"/>
      <c r="E292" s="175"/>
      <c r="F292" s="175"/>
      <c r="G292" s="175"/>
    </row>
    <row r="293" spans="1:7" ht="12.75">
      <c r="A293" s="4"/>
      <c r="B293" s="175"/>
      <c r="C293" s="175"/>
      <c r="D293" s="175"/>
      <c r="E293" s="175"/>
      <c r="F293" s="175"/>
      <c r="G293" s="175"/>
    </row>
    <row r="294" spans="1:7" ht="12.75">
      <c r="A294" s="4"/>
      <c r="B294" s="175"/>
      <c r="C294" s="175"/>
      <c r="D294" s="175"/>
      <c r="E294" s="175"/>
      <c r="F294" s="175"/>
      <c r="G294" s="175"/>
    </row>
    <row r="295" spans="1:7" ht="12.75">
      <c r="A295" s="4"/>
      <c r="B295" s="175"/>
      <c r="C295" s="175"/>
      <c r="D295" s="175"/>
      <c r="E295" s="175"/>
      <c r="F295" s="175"/>
      <c r="G295" s="175"/>
    </row>
    <row r="296" spans="1:7" ht="12.75">
      <c r="A296" s="4"/>
      <c r="B296" s="175"/>
      <c r="C296" s="175"/>
      <c r="D296" s="175"/>
      <c r="E296" s="175"/>
      <c r="F296" s="175"/>
      <c r="G296" s="175"/>
    </row>
    <row r="297" spans="1:7" ht="12.75">
      <c r="A297" s="4"/>
      <c r="B297" s="175"/>
      <c r="C297" s="175"/>
      <c r="D297" s="175"/>
      <c r="E297" s="175"/>
      <c r="F297" s="175"/>
      <c r="G297" s="175"/>
    </row>
    <row r="298" spans="1:7" ht="12.75">
      <c r="A298" s="4"/>
      <c r="B298" s="175"/>
      <c r="C298" s="175"/>
      <c r="D298" s="175"/>
      <c r="E298" s="175"/>
      <c r="F298" s="175"/>
      <c r="G298" s="175"/>
    </row>
    <row r="299" spans="1:7" ht="12.75">
      <c r="A299" s="4"/>
      <c r="B299" s="175"/>
      <c r="C299" s="175"/>
      <c r="D299" s="175"/>
      <c r="E299" s="175"/>
      <c r="F299" s="175"/>
      <c r="G299" s="175"/>
    </row>
    <row r="300" spans="1:7" ht="12.75">
      <c r="A300" s="4"/>
      <c r="B300" s="175"/>
      <c r="C300" s="175"/>
      <c r="D300" s="175"/>
      <c r="E300" s="175"/>
      <c r="F300" s="175"/>
      <c r="G300" s="175"/>
    </row>
    <row r="301" spans="1:7" ht="12.75">
      <c r="A301" s="4"/>
      <c r="B301" s="175"/>
      <c r="C301" s="175"/>
      <c r="D301" s="175"/>
      <c r="E301" s="175"/>
      <c r="F301" s="175"/>
      <c r="G301" s="175"/>
    </row>
    <row r="302" spans="1:7" ht="12.75">
      <c r="A302" s="4"/>
      <c r="B302" s="175"/>
      <c r="C302" s="175"/>
      <c r="D302" s="175"/>
      <c r="E302" s="175"/>
      <c r="F302" s="175"/>
      <c r="G302" s="175"/>
    </row>
    <row r="303" spans="1:7" ht="12.75">
      <c r="A303" s="4"/>
      <c r="B303" s="175"/>
      <c r="C303" s="175"/>
      <c r="D303" s="175"/>
      <c r="E303" s="175"/>
      <c r="F303" s="175"/>
      <c r="G303" s="175"/>
    </row>
    <row r="304" spans="1:7" ht="12.75">
      <c r="A304" s="4"/>
      <c r="B304" s="175"/>
      <c r="C304" s="175"/>
      <c r="D304" s="175"/>
      <c r="E304" s="175"/>
      <c r="F304" s="175"/>
      <c r="G304" s="175"/>
    </row>
    <row r="305" spans="1:7" ht="12.75">
      <c r="A305" s="4"/>
      <c r="B305" s="175"/>
      <c r="C305" s="175"/>
      <c r="D305" s="175"/>
      <c r="E305" s="175"/>
      <c r="F305" s="175"/>
      <c r="G305" s="175"/>
    </row>
    <row r="306" spans="1:7" ht="12.75">
      <c r="A306" s="4"/>
      <c r="B306" s="175"/>
      <c r="C306" s="175"/>
      <c r="D306" s="175"/>
      <c r="E306" s="175"/>
      <c r="F306" s="175"/>
      <c r="G306" s="175"/>
    </row>
    <row r="307" spans="1:7" ht="12.75">
      <c r="A307" s="4"/>
      <c r="B307" s="175"/>
      <c r="C307" s="175"/>
      <c r="D307" s="175"/>
      <c r="E307" s="175"/>
      <c r="F307" s="175"/>
      <c r="G307" s="175"/>
    </row>
    <row r="308" spans="1:7" ht="12.75">
      <c r="A308" s="4"/>
      <c r="B308" s="175"/>
      <c r="C308" s="175"/>
      <c r="D308" s="175"/>
      <c r="E308" s="175"/>
      <c r="F308" s="175"/>
      <c r="G308" s="175"/>
    </row>
    <row r="309" spans="1:7" ht="12.75">
      <c r="A309" s="4"/>
      <c r="B309" s="175"/>
      <c r="C309" s="175"/>
      <c r="D309" s="175"/>
      <c r="E309" s="175"/>
      <c r="F309" s="175"/>
      <c r="G309" s="175"/>
    </row>
    <row r="310" spans="1:7" ht="12.75">
      <c r="A310" s="4"/>
      <c r="B310" s="175"/>
      <c r="C310" s="175"/>
      <c r="D310" s="175"/>
      <c r="E310" s="175"/>
      <c r="F310" s="175"/>
      <c r="G310" s="175"/>
    </row>
    <row r="311" spans="1:7" ht="12.75">
      <c r="A311" s="4"/>
      <c r="B311" s="175"/>
      <c r="C311" s="175"/>
      <c r="D311" s="175"/>
      <c r="E311" s="175"/>
      <c r="F311" s="175"/>
      <c r="G311" s="175"/>
    </row>
    <row r="312" spans="1:7" ht="12.75">
      <c r="A312" s="4"/>
      <c r="B312" s="175"/>
      <c r="C312" s="175"/>
      <c r="D312" s="175"/>
      <c r="E312" s="175"/>
      <c r="F312" s="175"/>
      <c r="G312" s="175"/>
    </row>
    <row r="313" spans="1:7" ht="12.75">
      <c r="A313" s="4"/>
      <c r="B313" s="175"/>
      <c r="C313" s="175"/>
      <c r="D313" s="175"/>
      <c r="E313" s="175"/>
      <c r="F313" s="175"/>
      <c r="G313" s="175"/>
    </row>
    <row r="314" spans="1:7" ht="12.75">
      <c r="A314" s="4"/>
      <c r="B314" s="175"/>
      <c r="C314" s="175"/>
      <c r="D314" s="175"/>
      <c r="E314" s="175"/>
      <c r="F314" s="175"/>
      <c r="G314" s="175"/>
    </row>
    <row r="315" spans="1:7" ht="12.75">
      <c r="A315" s="4"/>
      <c r="B315" s="175"/>
      <c r="C315" s="175"/>
      <c r="D315" s="175"/>
      <c r="E315" s="175"/>
      <c r="F315" s="175"/>
      <c r="G315" s="175"/>
    </row>
    <row r="316" spans="1:7" ht="12.75">
      <c r="A316" s="4"/>
      <c r="B316" s="175"/>
      <c r="C316" s="175"/>
      <c r="D316" s="175"/>
      <c r="E316" s="175"/>
      <c r="F316" s="175"/>
      <c r="G316" s="175"/>
    </row>
    <row r="317" spans="1:7" ht="12.75">
      <c r="A317" s="4"/>
      <c r="B317" s="175"/>
      <c r="C317" s="175"/>
      <c r="D317" s="175"/>
      <c r="E317" s="175"/>
      <c r="F317" s="175"/>
      <c r="G317" s="175"/>
    </row>
    <row r="318" spans="1:7" ht="12.75">
      <c r="A318" s="4"/>
      <c r="B318" s="175"/>
      <c r="C318" s="175"/>
      <c r="D318" s="175"/>
      <c r="E318" s="175"/>
      <c r="F318" s="175"/>
      <c r="G318" s="175"/>
    </row>
    <row r="319" spans="1:7" ht="12.75">
      <c r="A319" s="4"/>
      <c r="B319" s="175"/>
      <c r="C319" s="175"/>
      <c r="D319" s="175"/>
      <c r="E319" s="175"/>
      <c r="F319" s="175"/>
      <c r="G319" s="175"/>
    </row>
    <row r="320" spans="1:7" ht="12.75">
      <c r="A320" s="4"/>
      <c r="B320" s="175"/>
      <c r="C320" s="175"/>
      <c r="D320" s="175"/>
      <c r="E320" s="175"/>
      <c r="F320" s="175"/>
      <c r="G320" s="175"/>
    </row>
    <row r="321" spans="1:7" ht="12.75">
      <c r="A321" s="4"/>
      <c r="B321" s="175"/>
      <c r="C321" s="175"/>
      <c r="D321" s="175"/>
      <c r="E321" s="175"/>
      <c r="F321" s="175"/>
      <c r="G321" s="175"/>
    </row>
    <row r="322" spans="1:7" ht="12.75">
      <c r="A322" s="4"/>
      <c r="B322" s="175"/>
      <c r="C322" s="175"/>
      <c r="D322" s="175"/>
      <c r="E322" s="175"/>
      <c r="F322" s="175"/>
      <c r="G322" s="175"/>
    </row>
    <row r="323" spans="1:7" ht="12.75">
      <c r="A323" s="4"/>
      <c r="B323" s="175"/>
      <c r="C323" s="175"/>
      <c r="D323" s="175"/>
      <c r="E323" s="175"/>
      <c r="F323" s="175"/>
      <c r="G323" s="175"/>
    </row>
    <row r="324" spans="1:7" ht="12.75">
      <c r="A324" s="4"/>
      <c r="B324" s="175"/>
      <c r="C324" s="175"/>
      <c r="D324" s="175"/>
      <c r="E324" s="175"/>
      <c r="F324" s="175"/>
      <c r="G324" s="175"/>
    </row>
    <row r="325" spans="1:7" ht="12.75">
      <c r="A325" s="4"/>
      <c r="B325" s="175"/>
      <c r="C325" s="175"/>
      <c r="D325" s="175"/>
      <c r="E325" s="175"/>
      <c r="F325" s="175"/>
      <c r="G325" s="175"/>
    </row>
    <row r="326" spans="1:7" ht="12.75">
      <c r="A326" s="4"/>
      <c r="B326" s="175"/>
      <c r="C326" s="175"/>
      <c r="D326" s="175"/>
      <c r="E326" s="175"/>
      <c r="F326" s="175"/>
      <c r="G326" s="175"/>
    </row>
    <row r="327" spans="1:7" ht="12.75">
      <c r="A327" s="4"/>
      <c r="B327" s="175"/>
      <c r="C327" s="175"/>
      <c r="D327" s="175"/>
      <c r="E327" s="175"/>
      <c r="F327" s="175"/>
      <c r="G327" s="175"/>
    </row>
    <row r="328" spans="1:7" ht="12.75">
      <c r="A328" s="4"/>
      <c r="B328" s="175"/>
      <c r="C328" s="175"/>
      <c r="D328" s="175"/>
      <c r="E328" s="175"/>
      <c r="F328" s="175"/>
      <c r="G328" s="175"/>
    </row>
    <row r="329" spans="1:7" ht="12.75">
      <c r="A329" s="4"/>
      <c r="B329" s="175"/>
      <c r="C329" s="175"/>
      <c r="D329" s="175"/>
      <c r="E329" s="175"/>
      <c r="F329" s="175"/>
      <c r="G329" s="175"/>
    </row>
    <row r="330" spans="1:7" ht="12.75">
      <c r="A330" s="4"/>
      <c r="B330" s="175"/>
      <c r="C330" s="175"/>
      <c r="D330" s="175"/>
      <c r="E330" s="175"/>
      <c r="F330" s="175"/>
      <c r="G330" s="175"/>
    </row>
    <row r="331" spans="1:7" ht="12.75">
      <c r="A331" s="4"/>
      <c r="B331" s="175"/>
      <c r="C331" s="175"/>
      <c r="D331" s="175"/>
      <c r="E331" s="175"/>
      <c r="F331" s="175"/>
      <c r="G331" s="175"/>
    </row>
    <row r="332" spans="1:7" ht="12.75">
      <c r="A332" s="4"/>
      <c r="B332" s="175"/>
      <c r="C332" s="175"/>
      <c r="D332" s="175"/>
      <c r="E332" s="175"/>
      <c r="F332" s="175"/>
      <c r="G332" s="175"/>
    </row>
    <row r="333" spans="1:7" ht="12.75">
      <c r="A333" s="4"/>
      <c r="B333" s="175"/>
      <c r="C333" s="175"/>
      <c r="D333" s="175"/>
      <c r="E333" s="175"/>
      <c r="F333" s="175"/>
      <c r="G333" s="175"/>
    </row>
    <row r="334" spans="1:7" ht="12.75">
      <c r="A334" s="4"/>
      <c r="B334" s="175"/>
      <c r="C334" s="175"/>
      <c r="D334" s="175"/>
      <c r="E334" s="175"/>
      <c r="F334" s="175"/>
      <c r="G334" s="175"/>
    </row>
    <row r="335" spans="1:7" ht="12.75">
      <c r="A335" s="4"/>
      <c r="B335" s="175"/>
      <c r="C335" s="175"/>
      <c r="D335" s="175"/>
      <c r="E335" s="175"/>
      <c r="F335" s="175"/>
      <c r="G335" s="175"/>
    </row>
    <row r="336" spans="1:7" ht="12.75">
      <c r="A336" s="4"/>
      <c r="B336" s="175"/>
      <c r="C336" s="175"/>
      <c r="D336" s="175"/>
      <c r="E336" s="175"/>
      <c r="F336" s="175"/>
      <c r="G336" s="175"/>
    </row>
    <row r="337" spans="1:7" ht="12.75">
      <c r="A337" s="4"/>
      <c r="B337" s="175"/>
      <c r="C337" s="175"/>
      <c r="D337" s="175"/>
      <c r="E337" s="175"/>
      <c r="F337" s="175"/>
      <c r="G337" s="175"/>
    </row>
    <row r="338" spans="1:7" ht="12.75">
      <c r="A338" s="4"/>
      <c r="B338" s="175"/>
      <c r="C338" s="175"/>
      <c r="D338" s="175"/>
      <c r="E338" s="175"/>
      <c r="F338" s="175"/>
      <c r="G338" s="175"/>
    </row>
    <row r="339" spans="1:7" ht="12.75">
      <c r="A339" s="4"/>
      <c r="B339" s="175"/>
      <c r="C339" s="175"/>
      <c r="D339" s="175"/>
      <c r="E339" s="175"/>
      <c r="F339" s="175"/>
      <c r="G339" s="175"/>
    </row>
    <row r="340" spans="1:7" ht="12.75">
      <c r="A340" s="4"/>
      <c r="B340" s="175"/>
      <c r="C340" s="175"/>
      <c r="D340" s="175"/>
      <c r="E340" s="175"/>
      <c r="F340" s="175"/>
      <c r="G340" s="175"/>
    </row>
    <row r="341" spans="1:7" ht="12.75">
      <c r="A341" s="4"/>
      <c r="B341" s="175"/>
      <c r="C341" s="175"/>
      <c r="D341" s="175"/>
      <c r="E341" s="175"/>
      <c r="F341" s="175"/>
      <c r="G341" s="175"/>
    </row>
    <row r="342" spans="1:7" ht="12.75">
      <c r="A342" s="4"/>
      <c r="B342" s="175"/>
      <c r="C342" s="175"/>
      <c r="D342" s="175"/>
      <c r="E342" s="175"/>
      <c r="F342" s="175"/>
      <c r="G342" s="175"/>
    </row>
    <row r="343" spans="1:7" ht="12.75">
      <c r="A343" s="4"/>
      <c r="B343" s="175"/>
      <c r="C343" s="175"/>
      <c r="D343" s="175"/>
      <c r="E343" s="175"/>
      <c r="F343" s="175"/>
      <c r="G343" s="175"/>
    </row>
    <row r="344" spans="1:7" ht="12.75">
      <c r="A344" s="4"/>
      <c r="B344" s="175"/>
      <c r="C344" s="175"/>
      <c r="D344" s="175"/>
      <c r="E344" s="175"/>
      <c r="F344" s="175"/>
      <c r="G344" s="175"/>
    </row>
    <row r="345" spans="1:7" ht="12.75">
      <c r="A345" s="4"/>
      <c r="B345" s="175"/>
      <c r="C345" s="175"/>
      <c r="D345" s="175"/>
      <c r="E345" s="175"/>
      <c r="F345" s="175"/>
      <c r="G345" s="175"/>
    </row>
    <row r="346" spans="1:7" ht="12.75">
      <c r="A346" s="4"/>
      <c r="B346" s="175"/>
      <c r="C346" s="175"/>
      <c r="D346" s="175"/>
      <c r="E346" s="175"/>
      <c r="F346" s="175"/>
      <c r="G346" s="175"/>
    </row>
    <row r="347" spans="1:7" ht="12.75">
      <c r="A347" s="4"/>
      <c r="B347" s="175"/>
      <c r="C347" s="175"/>
      <c r="D347" s="175"/>
      <c r="E347" s="175"/>
      <c r="F347" s="175"/>
      <c r="G347" s="175"/>
    </row>
    <row r="348" spans="1:7" ht="12.75">
      <c r="A348" s="4"/>
      <c r="B348" s="175"/>
      <c r="C348" s="175"/>
      <c r="D348" s="175"/>
      <c r="E348" s="175"/>
      <c r="F348" s="175"/>
      <c r="G348" s="175"/>
    </row>
    <row r="349" spans="1:7" ht="12.75">
      <c r="A349" s="4"/>
      <c r="B349" s="175"/>
      <c r="C349" s="175"/>
      <c r="D349" s="175"/>
      <c r="E349" s="175"/>
      <c r="F349" s="175"/>
      <c r="G349" s="175"/>
    </row>
    <row r="350" spans="1:7" ht="12.75">
      <c r="A350" s="4"/>
      <c r="B350" s="175"/>
      <c r="C350" s="175"/>
      <c r="D350" s="175"/>
      <c r="E350" s="175"/>
      <c r="F350" s="175"/>
      <c r="G350" s="175"/>
    </row>
    <row r="351" spans="1:7" ht="12.75">
      <c r="A351" s="4"/>
      <c r="B351" s="175"/>
      <c r="C351" s="175"/>
      <c r="D351" s="175"/>
      <c r="E351" s="175"/>
      <c r="F351" s="175"/>
      <c r="G351" s="175"/>
    </row>
    <row r="352" spans="1:7" ht="12.75">
      <c r="A352" s="4"/>
      <c r="B352" s="175"/>
      <c r="C352" s="175"/>
      <c r="D352" s="175"/>
      <c r="E352" s="175"/>
      <c r="F352" s="175"/>
      <c r="G352" s="175"/>
    </row>
    <row r="353" spans="1:7" ht="12.75">
      <c r="A353" s="4"/>
      <c r="B353" s="175"/>
      <c r="C353" s="175"/>
      <c r="D353" s="175"/>
      <c r="E353" s="175"/>
      <c r="F353" s="175"/>
      <c r="G353" s="175"/>
    </row>
    <row r="354" spans="1:7" ht="12.75">
      <c r="A354" s="4"/>
      <c r="B354" s="175"/>
      <c r="C354" s="175"/>
      <c r="D354" s="175"/>
      <c r="E354" s="175"/>
      <c r="F354" s="175"/>
      <c r="G354" s="175"/>
    </row>
    <row r="355" spans="1:7" ht="12.75">
      <c r="A355" s="4"/>
      <c r="B355" s="175"/>
      <c r="C355" s="175"/>
      <c r="D355" s="175"/>
      <c r="E355" s="175"/>
      <c r="F355" s="175"/>
      <c r="G355" s="175"/>
    </row>
    <row r="356" spans="1:7" ht="12.75">
      <c r="A356" s="4"/>
      <c r="B356" s="175"/>
      <c r="C356" s="175"/>
      <c r="D356" s="175"/>
      <c r="E356" s="175"/>
      <c r="F356" s="175"/>
      <c r="G356" s="175"/>
    </row>
    <row r="357" spans="1:7" ht="12.75">
      <c r="A357" s="4"/>
      <c r="B357" s="175"/>
      <c r="C357" s="175"/>
      <c r="D357" s="175"/>
      <c r="E357" s="175"/>
      <c r="F357" s="175"/>
      <c r="G357" s="175"/>
    </row>
    <row r="358" spans="1:7" ht="12.75">
      <c r="A358" s="4"/>
      <c r="B358" s="175"/>
      <c r="C358" s="175"/>
      <c r="D358" s="175"/>
      <c r="E358" s="175"/>
      <c r="F358" s="175"/>
      <c r="G358" s="175"/>
    </row>
    <row r="359" spans="1:7" ht="12.75">
      <c r="A359" s="4"/>
      <c r="B359" s="175"/>
      <c r="C359" s="175"/>
      <c r="D359" s="175"/>
      <c r="E359" s="175"/>
      <c r="F359" s="175"/>
      <c r="G359" s="175"/>
    </row>
    <row r="360" spans="1:7" ht="12.75">
      <c r="A360" s="4"/>
      <c r="B360" s="175"/>
      <c r="C360" s="175"/>
      <c r="D360" s="175"/>
      <c r="E360" s="175"/>
      <c r="F360" s="175"/>
      <c r="G360" s="175"/>
    </row>
    <row r="361" spans="1:7" ht="12.75">
      <c r="A361" s="4"/>
      <c r="B361" s="175"/>
      <c r="C361" s="175"/>
      <c r="D361" s="175"/>
      <c r="E361" s="175"/>
      <c r="F361" s="175"/>
      <c r="G361" s="175"/>
    </row>
    <row r="362" spans="1:7" ht="12.75">
      <c r="A362" s="4"/>
      <c r="B362" s="175"/>
      <c r="C362" s="175"/>
      <c r="D362" s="175"/>
      <c r="E362" s="175"/>
      <c r="F362" s="175"/>
      <c r="G362" s="175"/>
    </row>
    <row r="363" spans="1:7" ht="12.75">
      <c r="A363" s="4"/>
      <c r="B363" s="175"/>
      <c r="C363" s="175"/>
      <c r="D363" s="175"/>
      <c r="E363" s="175"/>
      <c r="F363" s="175"/>
      <c r="G363" s="175"/>
    </row>
    <row r="364" spans="1:7" ht="12.75">
      <c r="A364" s="4"/>
      <c r="B364" s="175"/>
      <c r="C364" s="175"/>
      <c r="D364" s="175"/>
      <c r="E364" s="175"/>
      <c r="F364" s="175"/>
      <c r="G364" s="175"/>
    </row>
    <row r="365" spans="1:7" ht="12.75">
      <c r="A365" s="4"/>
      <c r="B365" s="175"/>
      <c r="C365" s="175"/>
      <c r="D365" s="175"/>
      <c r="E365" s="175"/>
      <c r="F365" s="175"/>
      <c r="G365" s="175"/>
    </row>
    <row r="366" spans="1:7" ht="12.75">
      <c r="A366" s="4"/>
      <c r="B366" s="175"/>
      <c r="C366" s="175"/>
      <c r="D366" s="175"/>
      <c r="E366" s="175"/>
      <c r="F366" s="175"/>
      <c r="G366" s="175"/>
    </row>
    <row r="367" spans="1:7" ht="12.75">
      <c r="A367" s="4"/>
      <c r="B367" s="175"/>
      <c r="C367" s="175"/>
      <c r="D367" s="175"/>
      <c r="E367" s="175"/>
      <c r="F367" s="175"/>
      <c r="G367" s="175"/>
    </row>
    <row r="368" spans="1:7" ht="12.75">
      <c r="A368" s="4"/>
      <c r="B368" s="175"/>
      <c r="C368" s="175"/>
      <c r="D368" s="175"/>
      <c r="E368" s="175"/>
      <c r="F368" s="175"/>
      <c r="G368" s="175"/>
    </row>
    <row r="369" spans="1:7" ht="12.75">
      <c r="A369" s="4"/>
      <c r="B369" s="175"/>
      <c r="C369" s="175"/>
      <c r="D369" s="175"/>
      <c r="E369" s="175"/>
      <c r="F369" s="175"/>
      <c r="G369" s="175"/>
    </row>
    <row r="370" spans="1:7" ht="12.75">
      <c r="A370" s="4"/>
      <c r="B370" s="175"/>
      <c r="C370" s="175"/>
      <c r="D370" s="175"/>
      <c r="E370" s="175"/>
      <c r="F370" s="175"/>
      <c r="G370" s="175"/>
    </row>
    <row r="371" spans="1:7" ht="12.75">
      <c r="A371" s="4"/>
      <c r="B371" s="175"/>
      <c r="C371" s="175"/>
      <c r="D371" s="175"/>
      <c r="E371" s="175"/>
      <c r="F371" s="175"/>
      <c r="G371" s="175"/>
    </row>
    <row r="372" spans="1:7" ht="12.75">
      <c r="A372" s="4"/>
      <c r="B372" s="175"/>
      <c r="C372" s="175"/>
      <c r="D372" s="175"/>
      <c r="E372" s="175"/>
      <c r="F372" s="175"/>
      <c r="G372" s="175"/>
    </row>
    <row r="373" spans="1:7" ht="12.75">
      <c r="A373" s="4"/>
      <c r="B373" s="175"/>
      <c r="C373" s="175"/>
      <c r="D373" s="175"/>
      <c r="E373" s="175"/>
      <c r="F373" s="175"/>
      <c r="G373" s="175"/>
    </row>
    <row r="374" spans="1:7" ht="12.75">
      <c r="A374" s="4"/>
      <c r="B374" s="175"/>
      <c r="C374" s="175"/>
      <c r="D374" s="175"/>
      <c r="E374" s="175"/>
      <c r="F374" s="175"/>
      <c r="G374" s="175"/>
    </row>
    <row r="375" spans="1:7" ht="12.75">
      <c r="A375" s="4"/>
      <c r="B375" s="175"/>
      <c r="C375" s="175"/>
      <c r="D375" s="175"/>
      <c r="E375" s="175"/>
      <c r="F375" s="175"/>
      <c r="G375" s="175"/>
    </row>
    <row r="376" spans="1:7" ht="12.75">
      <c r="A376" s="4"/>
      <c r="B376" s="175"/>
      <c r="C376" s="175"/>
      <c r="D376" s="175"/>
      <c r="E376" s="175"/>
      <c r="F376" s="175"/>
      <c r="G376" s="175"/>
    </row>
    <row r="377" spans="1:7" ht="12.75">
      <c r="A377" s="4"/>
      <c r="B377" s="175"/>
      <c r="C377" s="175"/>
      <c r="D377" s="175"/>
      <c r="E377" s="175"/>
      <c r="F377" s="175"/>
      <c r="G377" s="175"/>
    </row>
    <row r="378" spans="1:7" ht="12.75">
      <c r="A378" s="4"/>
      <c r="B378" s="175"/>
      <c r="C378" s="175"/>
      <c r="D378" s="175"/>
      <c r="E378" s="175"/>
      <c r="F378" s="175"/>
      <c r="G378" s="175"/>
    </row>
    <row r="379" spans="1:7" ht="12.75">
      <c r="A379" s="4"/>
      <c r="B379" s="175"/>
      <c r="C379" s="175"/>
      <c r="D379" s="175"/>
      <c r="E379" s="175"/>
      <c r="F379" s="175"/>
      <c r="G379" s="175"/>
    </row>
    <row r="380" spans="1:7" ht="12.75">
      <c r="A380" s="4"/>
      <c r="B380" s="175"/>
      <c r="C380" s="175"/>
      <c r="D380" s="175"/>
      <c r="E380" s="175"/>
      <c r="F380" s="175"/>
      <c r="G380" s="175"/>
    </row>
    <row r="381" spans="1:7" ht="12.75">
      <c r="A381" s="4"/>
      <c r="B381" s="175"/>
      <c r="C381" s="175"/>
      <c r="D381" s="175"/>
      <c r="E381" s="175"/>
      <c r="F381" s="175"/>
      <c r="G381" s="175"/>
    </row>
    <row r="382" spans="1:7" ht="12.75">
      <c r="A382" s="4"/>
      <c r="B382" s="175"/>
      <c r="C382" s="175"/>
      <c r="D382" s="175"/>
      <c r="E382" s="175"/>
      <c r="F382" s="175"/>
      <c r="G382" s="175"/>
    </row>
    <row r="383" spans="1:7" ht="12.75">
      <c r="A383" s="4"/>
      <c r="B383" s="175"/>
      <c r="C383" s="175"/>
      <c r="D383" s="175"/>
      <c r="E383" s="175"/>
      <c r="F383" s="175"/>
      <c r="G383" s="175"/>
    </row>
    <row r="384" spans="1:7" ht="12.75">
      <c r="A384" s="4"/>
      <c r="B384" s="175"/>
      <c r="C384" s="175"/>
      <c r="D384" s="175"/>
      <c r="E384" s="175"/>
      <c r="F384" s="175"/>
      <c r="G384" s="175"/>
    </row>
    <row r="385" spans="1:7" ht="12.75">
      <c r="A385" s="4"/>
      <c r="B385" s="175"/>
      <c r="C385" s="175"/>
      <c r="D385" s="175"/>
      <c r="E385" s="175"/>
      <c r="F385" s="175"/>
      <c r="G385" s="175"/>
    </row>
    <row r="386" spans="1:7" ht="12.75">
      <c r="A386" s="4"/>
      <c r="B386" s="175"/>
      <c r="C386" s="175"/>
      <c r="D386" s="175"/>
      <c r="E386" s="175"/>
      <c r="F386" s="175"/>
      <c r="G386" s="175"/>
    </row>
    <row r="387" spans="1:7" ht="12.75">
      <c r="A387" s="4"/>
      <c r="B387" s="175"/>
      <c r="C387" s="175"/>
      <c r="D387" s="175"/>
      <c r="E387" s="175"/>
      <c r="F387" s="175"/>
      <c r="G387" s="175"/>
    </row>
    <row r="388" spans="1:7" ht="12.75">
      <c r="A388" s="4"/>
      <c r="B388" s="175"/>
      <c r="C388" s="175"/>
      <c r="D388" s="175"/>
      <c r="E388" s="175"/>
      <c r="F388" s="175"/>
      <c r="G388" s="175"/>
    </row>
    <row r="389" spans="1:7" ht="12.75">
      <c r="A389" s="4"/>
      <c r="B389" s="175"/>
      <c r="C389" s="175"/>
      <c r="D389" s="175"/>
      <c r="E389" s="175"/>
      <c r="F389" s="175"/>
      <c r="G389" s="175"/>
    </row>
    <row r="390" spans="1:7" ht="12.75">
      <c r="A390" s="4"/>
      <c r="B390" s="175"/>
      <c r="C390" s="175"/>
      <c r="D390" s="175"/>
      <c r="E390" s="175"/>
      <c r="F390" s="175"/>
      <c r="G390" s="175"/>
    </row>
    <row r="391" spans="1:7" ht="12.75">
      <c r="A391" s="4"/>
      <c r="B391" s="175"/>
      <c r="C391" s="175"/>
      <c r="D391" s="175"/>
      <c r="E391" s="175"/>
      <c r="F391" s="175"/>
      <c r="G391" s="175"/>
    </row>
    <row r="392" spans="1:7" ht="12.75">
      <c r="A392" s="4"/>
      <c r="B392" s="175"/>
      <c r="C392" s="175"/>
      <c r="D392" s="175"/>
      <c r="E392" s="175"/>
      <c r="F392" s="175"/>
      <c r="G392" s="175"/>
    </row>
    <row r="393" spans="1:7" ht="12.75">
      <c r="A393" s="4"/>
      <c r="B393" s="175"/>
      <c r="C393" s="175"/>
      <c r="D393" s="175"/>
      <c r="E393" s="175"/>
      <c r="F393" s="175"/>
      <c r="G393" s="175"/>
    </row>
    <row r="394" spans="1:7" ht="12.75">
      <c r="A394" s="4"/>
      <c r="B394" s="175"/>
      <c r="C394" s="175"/>
      <c r="D394" s="175"/>
      <c r="E394" s="175"/>
      <c r="F394" s="175"/>
      <c r="G394" s="175"/>
    </row>
    <row r="395" spans="1:7" ht="12.75">
      <c r="A395" s="4"/>
      <c r="B395" s="175"/>
      <c r="C395" s="175"/>
      <c r="D395" s="175"/>
      <c r="E395" s="175"/>
      <c r="F395" s="175"/>
      <c r="G395" s="175"/>
    </row>
    <row r="396" spans="1:7" ht="12.75">
      <c r="A396" s="4"/>
      <c r="B396" s="175"/>
      <c r="C396" s="175"/>
      <c r="D396" s="175"/>
      <c r="E396" s="175"/>
      <c r="F396" s="175"/>
      <c r="G396" s="175"/>
    </row>
    <row r="397" spans="1:7" ht="12.75">
      <c r="A397" s="4"/>
      <c r="B397" s="175"/>
      <c r="C397" s="175"/>
      <c r="D397" s="175"/>
      <c r="E397" s="175"/>
      <c r="F397" s="175"/>
      <c r="G397" s="175"/>
    </row>
    <row r="398" spans="1:7" ht="12.75">
      <c r="A398" s="4"/>
      <c r="B398" s="175"/>
      <c r="C398" s="175"/>
      <c r="D398" s="175"/>
      <c r="E398" s="175"/>
      <c r="F398" s="175"/>
      <c r="G398" s="175"/>
    </row>
    <row r="399" spans="1:7" ht="12.75">
      <c r="A399" s="4"/>
      <c r="B399" s="175"/>
      <c r="C399" s="175"/>
      <c r="D399" s="175"/>
      <c r="E399" s="175"/>
      <c r="F399" s="175"/>
      <c r="G399" s="175"/>
    </row>
    <row r="400" spans="1:7" ht="12.75">
      <c r="A400" s="4"/>
      <c r="B400" s="175"/>
      <c r="C400" s="175"/>
      <c r="D400" s="175"/>
      <c r="E400" s="175"/>
      <c r="F400" s="175"/>
      <c r="G400" s="175"/>
    </row>
    <row r="401" spans="1:7" ht="12.75">
      <c r="A401" s="4"/>
      <c r="B401" s="175"/>
      <c r="C401" s="175"/>
      <c r="D401" s="175"/>
      <c r="E401" s="175"/>
      <c r="F401" s="175"/>
      <c r="G401" s="175"/>
    </row>
    <row r="402" spans="1:7" ht="12.75">
      <c r="A402" s="4"/>
      <c r="B402" s="175"/>
      <c r="C402" s="175"/>
      <c r="D402" s="175"/>
      <c r="E402" s="175"/>
      <c r="F402" s="175"/>
      <c r="G402" s="175"/>
    </row>
    <row r="403" spans="1:7" ht="12.75">
      <c r="A403" s="4"/>
      <c r="B403" s="175"/>
      <c r="C403" s="175"/>
      <c r="D403" s="175"/>
      <c r="E403" s="175"/>
      <c r="F403" s="175"/>
      <c r="G403" s="175"/>
    </row>
    <row r="404" spans="1:7" ht="12.75">
      <c r="A404" s="4"/>
      <c r="B404" s="175"/>
      <c r="C404" s="175"/>
      <c r="D404" s="175"/>
      <c r="E404" s="175"/>
      <c r="F404" s="175"/>
      <c r="G404" s="175"/>
    </row>
    <row r="405" spans="1:7" ht="12.75">
      <c r="A405" s="4"/>
      <c r="B405" s="175"/>
      <c r="C405" s="175"/>
      <c r="D405" s="175"/>
      <c r="E405" s="175"/>
      <c r="F405" s="175"/>
      <c r="G405" s="175"/>
    </row>
    <row r="406" spans="1:7" ht="12.75">
      <c r="A406" s="4"/>
      <c r="B406" s="175"/>
      <c r="C406" s="175"/>
      <c r="D406" s="175"/>
      <c r="E406" s="175"/>
      <c r="F406" s="175"/>
      <c r="G406" s="175"/>
    </row>
    <row r="407" spans="1:7" ht="12.75">
      <c r="A407" s="4"/>
      <c r="B407" s="175"/>
      <c r="C407" s="175"/>
      <c r="D407" s="175"/>
      <c r="E407" s="175"/>
      <c r="F407" s="175"/>
      <c r="G407" s="175"/>
    </row>
    <row r="408" spans="1:7" ht="12.75">
      <c r="A408" s="4"/>
      <c r="B408" s="175"/>
      <c r="C408" s="175"/>
      <c r="D408" s="175"/>
      <c r="E408" s="175"/>
      <c r="F408" s="175"/>
      <c r="G408" s="175"/>
    </row>
    <row r="409" spans="1:7" ht="12.75">
      <c r="A409" s="4"/>
      <c r="B409" s="175"/>
      <c r="C409" s="175"/>
      <c r="D409" s="175"/>
      <c r="E409" s="175"/>
      <c r="F409" s="175"/>
      <c r="G409" s="175"/>
    </row>
    <row r="410" spans="1:7" ht="12.75">
      <c r="A410" s="4"/>
      <c r="B410" s="175"/>
      <c r="C410" s="175"/>
      <c r="D410" s="175"/>
      <c r="E410" s="175"/>
      <c r="F410" s="175"/>
      <c r="G410" s="175"/>
    </row>
    <row r="411" spans="1:7" ht="12.75">
      <c r="A411" s="4"/>
      <c r="B411" s="175"/>
      <c r="C411" s="175"/>
      <c r="D411" s="175"/>
      <c r="E411" s="175"/>
      <c r="F411" s="175"/>
      <c r="G411" s="175"/>
    </row>
    <row r="412" spans="1:7" ht="12.75">
      <c r="A412" s="4"/>
      <c r="B412" s="175"/>
      <c r="C412" s="175"/>
      <c r="D412" s="175"/>
      <c r="E412" s="175"/>
      <c r="F412" s="175"/>
      <c r="G412" s="175"/>
    </row>
    <row r="413" spans="1:7" ht="12.75">
      <c r="A413" s="4"/>
      <c r="B413" s="175"/>
      <c r="C413" s="175"/>
      <c r="D413" s="175"/>
      <c r="E413" s="175"/>
      <c r="F413" s="175"/>
      <c r="G413" s="175"/>
    </row>
    <row r="414" spans="1:7" ht="12.75">
      <c r="A414" s="4"/>
      <c r="B414" s="175"/>
      <c r="C414" s="175"/>
      <c r="D414" s="175"/>
      <c r="E414" s="175"/>
      <c r="F414" s="175"/>
      <c r="G414" s="175"/>
    </row>
    <row r="415" spans="1:7" ht="12.75">
      <c r="A415" s="4"/>
      <c r="B415" s="175"/>
      <c r="C415" s="175"/>
      <c r="D415" s="175"/>
      <c r="E415" s="175"/>
      <c r="F415" s="175"/>
      <c r="G415" s="175"/>
    </row>
    <row r="416" spans="1:7" ht="12.75">
      <c r="A416" s="4"/>
      <c r="B416" s="175"/>
      <c r="C416" s="175"/>
      <c r="D416" s="175"/>
      <c r="E416" s="175"/>
      <c r="F416" s="175"/>
      <c r="G416" s="175"/>
    </row>
    <row r="417" spans="1:7" ht="12.75">
      <c r="A417" s="4"/>
      <c r="B417" s="175"/>
      <c r="C417" s="175"/>
      <c r="D417" s="175"/>
      <c r="E417" s="175"/>
      <c r="F417" s="175"/>
      <c r="G417" s="175"/>
    </row>
    <row r="418" spans="1:7" ht="12.75">
      <c r="A418" s="4"/>
      <c r="B418" s="175"/>
      <c r="C418" s="175"/>
      <c r="D418" s="175"/>
      <c r="E418" s="175"/>
      <c r="F418" s="175"/>
      <c r="G418" s="175"/>
    </row>
    <row r="419" spans="1:7" ht="12.75">
      <c r="A419" s="4"/>
      <c r="B419" s="175"/>
      <c r="C419" s="175"/>
      <c r="D419" s="175"/>
      <c r="E419" s="175"/>
      <c r="F419" s="175"/>
      <c r="G419" s="175"/>
    </row>
    <row r="420" spans="1:7" ht="12.75">
      <c r="A420" s="4"/>
      <c r="B420" s="175"/>
      <c r="C420" s="175"/>
      <c r="D420" s="175"/>
      <c r="E420" s="175"/>
      <c r="F420" s="175"/>
      <c r="G420" s="175"/>
    </row>
    <row r="421" spans="1:7" ht="12.75">
      <c r="A421" s="4"/>
      <c r="B421" s="175"/>
      <c r="C421" s="175"/>
      <c r="D421" s="175"/>
      <c r="E421" s="175"/>
      <c r="F421" s="175"/>
      <c r="G421" s="175"/>
    </row>
    <row r="422" spans="1:7" ht="12.75">
      <c r="A422" s="4"/>
      <c r="B422" s="175"/>
      <c r="C422" s="175"/>
      <c r="D422" s="175"/>
      <c r="E422" s="175"/>
      <c r="F422" s="175"/>
      <c r="G422" s="175"/>
    </row>
    <row r="423" spans="1:7" ht="12.75">
      <c r="A423" s="4"/>
      <c r="B423" s="175"/>
      <c r="C423" s="175"/>
      <c r="D423" s="175"/>
      <c r="E423" s="175"/>
      <c r="F423" s="175"/>
      <c r="G423" s="175"/>
    </row>
    <row r="424" spans="1:7" ht="12.75">
      <c r="A424" s="4"/>
      <c r="B424" s="175"/>
      <c r="C424" s="175"/>
      <c r="D424" s="175"/>
      <c r="E424" s="175"/>
      <c r="F424" s="175"/>
      <c r="G424" s="175"/>
    </row>
    <row r="425" spans="1:7" ht="12.75">
      <c r="A425" s="4"/>
      <c r="B425" s="175"/>
      <c r="C425" s="175"/>
      <c r="D425" s="175"/>
      <c r="E425" s="175"/>
      <c r="F425" s="175"/>
      <c r="G425" s="175"/>
    </row>
    <row r="426" spans="1:7" ht="12.75">
      <c r="A426" s="4"/>
      <c r="B426" s="175"/>
      <c r="C426" s="175"/>
      <c r="D426" s="175"/>
      <c r="E426" s="175"/>
      <c r="F426" s="175"/>
      <c r="G426" s="175"/>
    </row>
    <row r="427" spans="1:7" ht="12.75">
      <c r="A427" s="4"/>
      <c r="B427" s="175"/>
      <c r="C427" s="175"/>
      <c r="D427" s="175"/>
      <c r="E427" s="175"/>
      <c r="F427" s="175"/>
      <c r="G427" s="175"/>
    </row>
    <row r="428" spans="1:7" ht="12.75">
      <c r="A428" s="4"/>
      <c r="B428" s="175"/>
      <c r="C428" s="175"/>
      <c r="D428" s="175"/>
      <c r="E428" s="175"/>
      <c r="F428" s="175"/>
      <c r="G428" s="175"/>
    </row>
    <row r="429" spans="1:7" ht="12.75">
      <c r="A429" s="4"/>
      <c r="B429" s="175"/>
      <c r="C429" s="175"/>
      <c r="D429" s="175"/>
      <c r="E429" s="175"/>
      <c r="F429" s="175"/>
      <c r="G429" s="175"/>
    </row>
    <row r="430" spans="1:7" ht="12.75">
      <c r="A430" s="4"/>
      <c r="B430" s="175"/>
      <c r="C430" s="175"/>
      <c r="D430" s="175"/>
      <c r="E430" s="175"/>
      <c r="F430" s="175"/>
      <c r="G430" s="175"/>
    </row>
    <row r="431" spans="1:7" ht="12.75">
      <c r="A431" s="4"/>
      <c r="B431" s="175"/>
      <c r="C431" s="175"/>
      <c r="D431" s="175"/>
      <c r="E431" s="175"/>
      <c r="F431" s="175"/>
      <c r="G431" s="175"/>
    </row>
    <row r="432" spans="1:7" ht="12.75">
      <c r="A432" s="4"/>
      <c r="B432" s="175"/>
      <c r="C432" s="175"/>
      <c r="D432" s="175"/>
      <c r="E432" s="175"/>
      <c r="F432" s="175"/>
      <c r="G432" s="175"/>
    </row>
    <row r="433" spans="1:7" ht="12.75">
      <c r="A433" s="4"/>
      <c r="B433" s="175"/>
      <c r="C433" s="175"/>
      <c r="D433" s="175"/>
      <c r="E433" s="175"/>
      <c r="F433" s="175"/>
      <c r="G433" s="175"/>
    </row>
    <row r="434" spans="1:7" ht="12.75">
      <c r="A434" s="4"/>
      <c r="B434" s="175"/>
      <c r="C434" s="175"/>
      <c r="D434" s="175"/>
      <c r="E434" s="175"/>
      <c r="F434" s="175"/>
      <c r="G434" s="175"/>
    </row>
    <row r="435" spans="1:7" ht="12.75">
      <c r="A435" s="4"/>
      <c r="B435" s="175"/>
      <c r="C435" s="175"/>
      <c r="D435" s="175"/>
      <c r="E435" s="175"/>
      <c r="F435" s="175"/>
      <c r="G435" s="175"/>
    </row>
    <row r="436" spans="1:7" ht="12.75">
      <c r="A436" s="4"/>
      <c r="B436" s="175"/>
      <c r="C436" s="175"/>
      <c r="D436" s="175"/>
      <c r="E436" s="175"/>
      <c r="F436" s="175"/>
      <c r="G436" s="175"/>
    </row>
    <row r="437" spans="1:7" ht="12.75">
      <c r="A437" s="4"/>
      <c r="B437" s="175"/>
      <c r="C437" s="175"/>
      <c r="D437" s="175"/>
      <c r="E437" s="175"/>
      <c r="F437" s="175"/>
      <c r="G437" s="175"/>
    </row>
    <row r="438" spans="1:7" ht="12.75">
      <c r="A438" s="4"/>
      <c r="B438" s="175"/>
      <c r="C438" s="175"/>
      <c r="D438" s="175"/>
      <c r="E438" s="175"/>
      <c r="F438" s="175"/>
      <c r="G438" s="175"/>
    </row>
    <row r="439" spans="1:7" ht="12.75">
      <c r="A439" s="4"/>
      <c r="B439" s="175"/>
      <c r="C439" s="175"/>
      <c r="D439" s="175"/>
      <c r="E439" s="175"/>
      <c r="F439" s="175"/>
      <c r="G439" s="175"/>
    </row>
    <row r="440" spans="1:7" ht="12.75">
      <c r="A440" s="4"/>
      <c r="B440" s="175"/>
      <c r="C440" s="175"/>
      <c r="D440" s="175"/>
      <c r="E440" s="175"/>
      <c r="F440" s="175"/>
      <c r="G440" s="175"/>
    </row>
    <row r="441" spans="1:7" ht="12.75">
      <c r="A441" s="4"/>
      <c r="B441" s="175"/>
      <c r="C441" s="175"/>
      <c r="D441" s="175"/>
      <c r="E441" s="175"/>
      <c r="F441" s="175"/>
      <c r="G441" s="175"/>
    </row>
    <row r="442" spans="1:7" ht="12.75">
      <c r="A442" s="4"/>
      <c r="B442" s="175"/>
      <c r="C442" s="175"/>
      <c r="D442" s="175"/>
      <c r="E442" s="175"/>
      <c r="F442" s="175"/>
      <c r="G442" s="175"/>
    </row>
    <row r="443" spans="1:7" ht="12.75">
      <c r="A443" s="4"/>
      <c r="B443" s="175"/>
      <c r="C443" s="175"/>
      <c r="D443" s="175"/>
      <c r="E443" s="175"/>
      <c r="F443" s="175"/>
      <c r="G443" s="175"/>
    </row>
    <row r="444" spans="1:7" ht="12.75">
      <c r="A444" s="4"/>
      <c r="B444" s="175"/>
      <c r="C444" s="175"/>
      <c r="D444" s="175"/>
      <c r="E444" s="175"/>
      <c r="F444" s="175"/>
      <c r="G444" s="175"/>
    </row>
    <row r="445" spans="1:7" ht="12.75">
      <c r="A445" s="4"/>
      <c r="B445" s="175"/>
      <c r="C445" s="175"/>
      <c r="D445" s="175"/>
      <c r="E445" s="175"/>
      <c r="F445" s="175"/>
      <c r="G445" s="175"/>
    </row>
    <row r="446" spans="1:7" ht="12.75">
      <c r="A446" s="4"/>
      <c r="B446" s="175"/>
      <c r="C446" s="175"/>
      <c r="D446" s="175"/>
      <c r="E446" s="175"/>
      <c r="F446" s="175"/>
      <c r="G446" s="175"/>
    </row>
    <row r="447" spans="1:7" ht="12.75">
      <c r="A447" s="4"/>
      <c r="B447" s="175"/>
      <c r="C447" s="175"/>
      <c r="D447" s="175"/>
      <c r="E447" s="175"/>
      <c r="F447" s="175"/>
      <c r="G447" s="175"/>
    </row>
    <row r="448" spans="1:7" ht="12.75">
      <c r="A448" s="4"/>
      <c r="B448" s="175"/>
      <c r="C448" s="175"/>
      <c r="D448" s="175"/>
      <c r="E448" s="175"/>
      <c r="F448" s="175"/>
      <c r="G448" s="175"/>
    </row>
    <row r="449" spans="1:7" ht="12.75">
      <c r="A449" s="4"/>
      <c r="B449" s="175"/>
      <c r="C449" s="175"/>
      <c r="D449" s="175"/>
      <c r="E449" s="175"/>
      <c r="F449" s="175"/>
      <c r="G449" s="175"/>
    </row>
    <row r="450" spans="1:7" ht="12.75">
      <c r="A450" s="4"/>
      <c r="B450" s="175"/>
      <c r="C450" s="175"/>
      <c r="D450" s="175"/>
      <c r="E450" s="175"/>
      <c r="F450" s="175"/>
      <c r="G450" s="175"/>
    </row>
    <row r="451" spans="1:7" ht="12.75">
      <c r="A451" s="4"/>
      <c r="B451" s="175"/>
      <c r="C451" s="175"/>
      <c r="D451" s="175"/>
      <c r="E451" s="175"/>
      <c r="F451" s="175"/>
      <c r="G451" s="175"/>
    </row>
    <row r="452" spans="1:7" ht="12.75">
      <c r="A452" s="4"/>
      <c r="B452" s="175"/>
      <c r="C452" s="175"/>
      <c r="D452" s="175"/>
      <c r="E452" s="175"/>
      <c r="F452" s="175"/>
      <c r="G452" s="175"/>
    </row>
    <row r="453" spans="1:7" ht="12.75">
      <c r="A453" s="4"/>
      <c r="B453" s="175"/>
      <c r="C453" s="175"/>
      <c r="D453" s="175"/>
      <c r="E453" s="175"/>
      <c r="F453" s="175"/>
      <c r="G453" s="175"/>
    </row>
    <row r="454" spans="1:7" ht="12.75">
      <c r="A454" s="4"/>
      <c r="B454" s="175"/>
      <c r="C454" s="175"/>
      <c r="D454" s="175"/>
      <c r="E454" s="175"/>
      <c r="F454" s="175"/>
      <c r="G454" s="175"/>
    </row>
    <row r="455" spans="1:7" ht="12.75">
      <c r="A455" s="4"/>
      <c r="B455" s="175"/>
      <c r="C455" s="175"/>
      <c r="D455" s="175"/>
      <c r="E455" s="175"/>
      <c r="F455" s="175"/>
      <c r="G455" s="175"/>
    </row>
    <row r="456" spans="1:7" ht="12.75">
      <c r="A456" s="4"/>
      <c r="B456" s="175"/>
      <c r="C456" s="175"/>
      <c r="D456" s="175"/>
      <c r="E456" s="175"/>
      <c r="F456" s="175"/>
      <c r="G456" s="175"/>
    </row>
    <row r="457" spans="1:7" ht="12.75">
      <c r="A457" s="4"/>
      <c r="B457" s="175"/>
      <c r="C457" s="175"/>
      <c r="D457" s="175"/>
      <c r="E457" s="175"/>
      <c r="F457" s="175"/>
      <c r="G457" s="175"/>
    </row>
    <row r="458" spans="1:7" ht="12.75">
      <c r="A458" s="4"/>
      <c r="B458" s="175"/>
      <c r="C458" s="175"/>
      <c r="D458" s="175"/>
      <c r="E458" s="175"/>
      <c r="F458" s="175"/>
      <c r="G458" s="175"/>
    </row>
    <row r="459" spans="1:7" ht="12.75">
      <c r="A459" s="4"/>
      <c r="B459" s="175"/>
      <c r="C459" s="175"/>
      <c r="D459" s="175"/>
      <c r="E459" s="175"/>
      <c r="F459" s="175"/>
      <c r="G459" s="175"/>
    </row>
    <row r="460" spans="1:7" ht="12.75">
      <c r="A460" s="4"/>
      <c r="B460" s="175"/>
      <c r="C460" s="175"/>
      <c r="D460" s="175"/>
      <c r="E460" s="175"/>
      <c r="F460" s="175"/>
      <c r="G460" s="175"/>
    </row>
    <row r="461" spans="1:7" ht="12.75">
      <c r="A461" s="4"/>
      <c r="B461" s="175"/>
      <c r="C461" s="175"/>
      <c r="D461" s="175"/>
      <c r="E461" s="175"/>
      <c r="F461" s="175"/>
      <c r="G461" s="175"/>
    </row>
    <row r="462" spans="1:7" ht="12.75">
      <c r="A462" s="4"/>
      <c r="B462" s="175"/>
      <c r="C462" s="175"/>
      <c r="D462" s="175"/>
      <c r="E462" s="175"/>
      <c r="F462" s="175"/>
      <c r="G462" s="175"/>
    </row>
    <row r="463" spans="1:7" ht="12.75">
      <c r="A463" s="4"/>
      <c r="B463" s="175"/>
      <c r="C463" s="175"/>
      <c r="D463" s="175"/>
      <c r="E463" s="175"/>
      <c r="F463" s="175"/>
      <c r="G463" s="175"/>
    </row>
    <row r="464" spans="1:7" ht="12.75">
      <c r="A464" s="4"/>
      <c r="B464" s="175"/>
      <c r="C464" s="175"/>
      <c r="D464" s="175"/>
      <c r="E464" s="175"/>
      <c r="F464" s="175"/>
      <c r="G464" s="175"/>
    </row>
    <row r="465" spans="1:7" ht="12.75">
      <c r="A465" s="4"/>
      <c r="B465" s="175"/>
      <c r="C465" s="175"/>
      <c r="D465" s="175"/>
      <c r="E465" s="175"/>
      <c r="F465" s="175"/>
      <c r="G465" s="175"/>
    </row>
    <row r="466" spans="1:7" ht="12.75">
      <c r="A466" s="4"/>
      <c r="B466" s="175"/>
      <c r="C466" s="175"/>
      <c r="D466" s="175"/>
      <c r="E466" s="175"/>
      <c r="F466" s="175"/>
      <c r="G466" s="175"/>
    </row>
    <row r="467" spans="1:7" ht="12.75">
      <c r="A467" s="4"/>
      <c r="B467" s="175"/>
      <c r="C467" s="175"/>
      <c r="D467" s="175"/>
      <c r="E467" s="175"/>
      <c r="F467" s="175"/>
      <c r="G467" s="175"/>
    </row>
    <row r="468" spans="1:7" ht="12.75">
      <c r="A468" s="4"/>
      <c r="B468" s="175"/>
      <c r="C468" s="175"/>
      <c r="D468" s="175"/>
      <c r="E468" s="175"/>
      <c r="F468" s="175"/>
      <c r="G468" s="175"/>
    </row>
    <row r="469" spans="1:7" ht="12.75">
      <c r="A469" s="4"/>
      <c r="B469" s="175"/>
      <c r="C469" s="175"/>
      <c r="D469" s="175"/>
      <c r="E469" s="175"/>
      <c r="F469" s="175"/>
      <c r="G469" s="175"/>
    </row>
    <row r="470" spans="1:7" ht="12.75">
      <c r="A470" s="4"/>
      <c r="B470" s="175"/>
      <c r="C470" s="175"/>
      <c r="D470" s="175"/>
      <c r="E470" s="175"/>
      <c r="F470" s="175"/>
      <c r="G470" s="175"/>
    </row>
    <row r="471" spans="1:7" ht="12.75">
      <c r="A471" s="4"/>
      <c r="B471" s="175"/>
      <c r="C471" s="175"/>
      <c r="D471" s="175"/>
      <c r="E471" s="175"/>
      <c r="F471" s="175"/>
      <c r="G471" s="175"/>
    </row>
    <row r="472" spans="1:7" ht="12.75">
      <c r="A472" s="4"/>
      <c r="B472" s="175"/>
      <c r="C472" s="175"/>
      <c r="D472" s="175"/>
      <c r="E472" s="175"/>
      <c r="F472" s="175"/>
      <c r="G472" s="175"/>
    </row>
    <row r="473" spans="1:7" ht="12.75">
      <c r="A473" s="4"/>
      <c r="B473" s="175"/>
      <c r="C473" s="175"/>
      <c r="D473" s="175"/>
      <c r="E473" s="175"/>
      <c r="F473" s="175"/>
      <c r="G473" s="175"/>
    </row>
    <row r="474" spans="1:7" ht="12.75">
      <c r="A474" s="4"/>
      <c r="B474" s="175"/>
      <c r="C474" s="175"/>
      <c r="D474" s="175"/>
      <c r="E474" s="175"/>
      <c r="F474" s="175"/>
      <c r="G474" s="175"/>
    </row>
    <row r="475" spans="1:7" ht="12.75">
      <c r="A475" s="4"/>
      <c r="B475" s="175"/>
      <c r="C475" s="175"/>
      <c r="D475" s="175"/>
      <c r="E475" s="175"/>
      <c r="F475" s="175"/>
      <c r="G475" s="175"/>
    </row>
    <row r="476" spans="1:7" ht="12.75">
      <c r="A476" s="4"/>
      <c r="B476" s="175"/>
      <c r="C476" s="175"/>
      <c r="D476" s="175"/>
      <c r="E476" s="175"/>
      <c r="F476" s="175"/>
      <c r="G476" s="175"/>
    </row>
    <row r="477" spans="1:7" ht="12.75">
      <c r="A477" s="4"/>
      <c r="B477" s="175"/>
      <c r="C477" s="175"/>
      <c r="D477" s="175"/>
      <c r="E477" s="175"/>
      <c r="F477" s="175"/>
      <c r="G477" s="175"/>
    </row>
    <row r="478" spans="1:7" ht="12.75">
      <c r="A478" s="4"/>
      <c r="B478" s="175"/>
      <c r="C478" s="175"/>
      <c r="D478" s="175"/>
      <c r="E478" s="175"/>
      <c r="F478" s="175"/>
      <c r="G478" s="175"/>
    </row>
    <row r="479" spans="1:7" ht="12.75">
      <c r="A479" s="4"/>
      <c r="B479" s="175"/>
      <c r="C479" s="175"/>
      <c r="D479" s="175"/>
      <c r="E479" s="175"/>
      <c r="F479" s="175"/>
      <c r="G479" s="175"/>
    </row>
    <row r="480" spans="1:7" ht="12.75">
      <c r="A480" s="4"/>
      <c r="B480" s="175"/>
      <c r="C480" s="175"/>
      <c r="D480" s="175"/>
      <c r="E480" s="175"/>
      <c r="F480" s="175"/>
      <c r="G480" s="175"/>
    </row>
    <row r="481" spans="1:7" ht="12.75">
      <c r="A481" s="4"/>
      <c r="B481" s="175"/>
      <c r="C481" s="175"/>
      <c r="D481" s="175"/>
      <c r="E481" s="175"/>
      <c r="F481" s="175"/>
      <c r="G481" s="175"/>
    </row>
    <row r="482" spans="1:7" ht="12.75">
      <c r="A482" s="4"/>
      <c r="B482" s="175"/>
      <c r="C482" s="175"/>
      <c r="D482" s="175"/>
      <c r="E482" s="175"/>
      <c r="F482" s="175"/>
      <c r="G482" s="175"/>
    </row>
    <row r="483" spans="1:7" ht="12.75">
      <c r="A483" s="4"/>
      <c r="B483" s="175"/>
      <c r="C483" s="175"/>
      <c r="D483" s="175"/>
      <c r="E483" s="175"/>
      <c r="F483" s="175"/>
      <c r="G483" s="175"/>
    </row>
    <row r="484" spans="1:7" ht="12.75">
      <c r="A484" s="4"/>
      <c r="B484" s="175"/>
      <c r="C484" s="175"/>
      <c r="D484" s="175"/>
      <c r="E484" s="175"/>
      <c r="F484" s="175"/>
      <c r="G484" s="175"/>
    </row>
    <row r="485" spans="1:7" ht="12.75">
      <c r="A485" s="4"/>
      <c r="B485" s="175"/>
      <c r="C485" s="175"/>
      <c r="D485" s="175"/>
      <c r="E485" s="175"/>
      <c r="F485" s="175"/>
      <c r="G485" s="175"/>
    </row>
    <row r="486" spans="1:7" ht="12.75">
      <c r="A486" s="4"/>
      <c r="B486" s="175"/>
      <c r="C486" s="175"/>
      <c r="D486" s="175"/>
      <c r="E486" s="175"/>
      <c r="F486" s="175"/>
      <c r="G486" s="175"/>
    </row>
    <row r="487" spans="1:7" ht="12.75">
      <c r="A487" s="4"/>
      <c r="B487" s="175"/>
      <c r="C487" s="175"/>
      <c r="D487" s="175"/>
      <c r="E487" s="175"/>
      <c r="F487" s="175"/>
      <c r="G487" s="175"/>
    </row>
    <row r="488" spans="1:7" ht="12.75">
      <c r="A488" s="4"/>
      <c r="B488" s="175"/>
      <c r="C488" s="175"/>
      <c r="D488" s="175"/>
      <c r="E488" s="175"/>
      <c r="F488" s="175"/>
      <c r="G488" s="175"/>
    </row>
    <row r="489" spans="1:7" ht="12.75">
      <c r="A489" s="4"/>
      <c r="B489" s="175"/>
      <c r="C489" s="175"/>
      <c r="D489" s="175"/>
      <c r="E489" s="175"/>
      <c r="F489" s="175"/>
      <c r="G489" s="175"/>
    </row>
    <row r="490" spans="1:7" ht="12.75">
      <c r="A490" s="4"/>
      <c r="B490" s="175"/>
      <c r="C490" s="175"/>
      <c r="D490" s="175"/>
      <c r="E490" s="175"/>
      <c r="F490" s="175"/>
      <c r="G490" s="175"/>
    </row>
    <row r="491" spans="1:7" ht="12.75">
      <c r="A491" s="4"/>
      <c r="B491" s="175"/>
      <c r="C491" s="175"/>
      <c r="D491" s="175"/>
      <c r="E491" s="175"/>
      <c r="F491" s="175"/>
      <c r="G491" s="175"/>
    </row>
    <row r="492" spans="1:7" ht="12.75">
      <c r="A492" s="4"/>
      <c r="B492" s="175"/>
      <c r="C492" s="175"/>
      <c r="D492" s="175"/>
      <c r="E492" s="175"/>
      <c r="F492" s="175"/>
      <c r="G492" s="175"/>
    </row>
    <row r="493" spans="1:7" ht="12.75">
      <c r="A493" s="4"/>
      <c r="B493" s="175"/>
      <c r="C493" s="175"/>
      <c r="D493" s="175"/>
      <c r="E493" s="175"/>
      <c r="F493" s="175"/>
      <c r="G493" s="175"/>
    </row>
    <row r="494" spans="1:7" ht="12.75">
      <c r="A494" s="4"/>
      <c r="B494" s="175"/>
      <c r="C494" s="175"/>
      <c r="D494" s="175"/>
      <c r="E494" s="175"/>
      <c r="F494" s="175"/>
      <c r="G494" s="175"/>
    </row>
    <row r="495" spans="1:7" ht="12.75">
      <c r="A495" s="4"/>
      <c r="B495" s="175"/>
      <c r="C495" s="175"/>
      <c r="D495" s="175"/>
      <c r="E495" s="175"/>
      <c r="F495" s="175"/>
      <c r="G495" s="175"/>
    </row>
    <row r="496" spans="1:7" ht="12.75">
      <c r="A496" s="4"/>
      <c r="B496" s="175"/>
      <c r="C496" s="175"/>
      <c r="D496" s="175"/>
      <c r="E496" s="175"/>
      <c r="F496" s="175"/>
      <c r="G496" s="175"/>
    </row>
    <row r="497" spans="1:7" ht="12.75">
      <c r="A497" s="4"/>
      <c r="B497" s="175"/>
      <c r="C497" s="175"/>
      <c r="D497" s="175"/>
      <c r="E497" s="175"/>
      <c r="F497" s="175"/>
      <c r="G497" s="175"/>
    </row>
    <row r="498" spans="1:7" ht="12.75">
      <c r="A498" s="4"/>
      <c r="B498" s="175"/>
      <c r="C498" s="175"/>
      <c r="D498" s="175"/>
      <c r="E498" s="175"/>
      <c r="F498" s="175"/>
      <c r="G498" s="175"/>
    </row>
    <row r="499" spans="1:7" ht="12.75">
      <c r="A499" s="4"/>
      <c r="B499" s="175"/>
      <c r="C499" s="175"/>
      <c r="D499" s="175"/>
      <c r="E499" s="175"/>
      <c r="F499" s="175"/>
      <c r="G499" s="175"/>
    </row>
    <row r="500" spans="1:7" ht="12.75">
      <c r="A500" s="4"/>
      <c r="B500" s="175"/>
      <c r="C500" s="175"/>
      <c r="D500" s="175"/>
      <c r="E500" s="175"/>
      <c r="F500" s="175"/>
      <c r="G500" s="175"/>
    </row>
    <row r="501" spans="1:7" ht="12.75">
      <c r="A501" s="4"/>
      <c r="B501" s="175"/>
      <c r="C501" s="175"/>
      <c r="D501" s="175"/>
      <c r="E501" s="175"/>
      <c r="F501" s="175"/>
      <c r="G501" s="175"/>
    </row>
    <row r="502" spans="1:7" ht="12.75">
      <c r="A502" s="4"/>
      <c r="B502" s="175"/>
      <c r="C502" s="175"/>
      <c r="D502" s="175"/>
      <c r="E502" s="175"/>
      <c r="F502" s="175"/>
      <c r="G502" s="175"/>
    </row>
    <row r="503" spans="1:7" ht="12.75">
      <c r="A503" s="4"/>
      <c r="B503" s="175"/>
      <c r="C503" s="175"/>
      <c r="D503" s="175"/>
      <c r="E503" s="175"/>
      <c r="F503" s="175"/>
      <c r="G503" s="175"/>
    </row>
    <row r="504" spans="1:7" ht="12.75">
      <c r="A504" s="4"/>
      <c r="B504" s="175"/>
      <c r="C504" s="175"/>
      <c r="D504" s="175"/>
      <c r="E504" s="175"/>
      <c r="F504" s="175"/>
      <c r="G504" s="175"/>
    </row>
    <row r="505" spans="1:7" ht="12.75">
      <c r="A505" s="4"/>
      <c r="B505" s="175"/>
      <c r="C505" s="175"/>
      <c r="D505" s="175"/>
      <c r="E505" s="175"/>
      <c r="F505" s="175"/>
      <c r="G505" s="175"/>
    </row>
    <row r="506" spans="1:7" ht="12.75">
      <c r="A506" s="4"/>
      <c r="B506" s="175"/>
      <c r="C506" s="175"/>
      <c r="D506" s="175"/>
      <c r="E506" s="175"/>
      <c r="F506" s="175"/>
      <c r="G506" s="175"/>
    </row>
    <row r="507" spans="1:7" ht="12.75">
      <c r="A507" s="4"/>
      <c r="B507" s="175"/>
      <c r="C507" s="175"/>
      <c r="D507" s="175"/>
      <c r="E507" s="175"/>
      <c r="F507" s="175"/>
      <c r="G507" s="175"/>
    </row>
    <row r="508" spans="1:7" ht="12.75">
      <c r="A508" s="4"/>
      <c r="B508" s="175"/>
      <c r="C508" s="175"/>
      <c r="D508" s="175"/>
      <c r="E508" s="175"/>
      <c r="F508" s="175"/>
      <c r="G508" s="175"/>
    </row>
    <row r="509" spans="1:7" ht="12.75">
      <c r="A509" s="4"/>
      <c r="B509" s="175"/>
      <c r="C509" s="175"/>
      <c r="D509" s="175"/>
      <c r="E509" s="175"/>
      <c r="F509" s="175"/>
      <c r="G509" s="175"/>
    </row>
    <row r="510" spans="1:7" ht="12.75">
      <c r="A510" s="4"/>
      <c r="B510" s="175"/>
      <c r="C510" s="175"/>
      <c r="D510" s="175"/>
      <c r="E510" s="175"/>
      <c r="F510" s="175"/>
      <c r="G510" s="175"/>
    </row>
    <row r="511" spans="1:7" ht="12.75">
      <c r="A511" s="4"/>
      <c r="B511" s="175"/>
      <c r="C511" s="175"/>
      <c r="D511" s="175"/>
      <c r="E511" s="175"/>
      <c r="F511" s="175"/>
      <c r="G511" s="175"/>
    </row>
    <row r="512" spans="1:7" ht="12.75">
      <c r="A512" s="4"/>
      <c r="B512" s="175"/>
      <c r="C512" s="175"/>
      <c r="D512" s="175"/>
      <c r="E512" s="175"/>
      <c r="F512" s="175"/>
      <c r="G512" s="175"/>
    </row>
    <row r="513" spans="1:7" ht="12.75">
      <c r="A513" s="4"/>
      <c r="B513" s="175"/>
      <c r="C513" s="175"/>
      <c r="D513" s="175"/>
      <c r="E513" s="175"/>
      <c r="F513" s="175"/>
      <c r="G513" s="175"/>
    </row>
    <row r="514" spans="1:7" ht="12.75">
      <c r="A514" s="4"/>
      <c r="B514" s="175"/>
      <c r="C514" s="175"/>
      <c r="D514" s="175"/>
      <c r="E514" s="175"/>
      <c r="F514" s="175"/>
      <c r="G514" s="175"/>
    </row>
    <row r="515" spans="1:7" ht="12.75">
      <c r="A515" s="4"/>
      <c r="B515" s="175"/>
      <c r="C515" s="175"/>
      <c r="D515" s="175"/>
      <c r="E515" s="175"/>
      <c r="F515" s="175"/>
      <c r="G515" s="175"/>
    </row>
    <row r="516" spans="1:7" ht="12.75">
      <c r="A516" s="4"/>
      <c r="B516" s="175"/>
      <c r="C516" s="175"/>
      <c r="D516" s="175"/>
      <c r="E516" s="175"/>
      <c r="F516" s="175"/>
      <c r="G516" s="175"/>
    </row>
    <row r="517" spans="1:7" ht="12.75">
      <c r="A517" s="4"/>
      <c r="B517" s="175"/>
      <c r="C517" s="175"/>
      <c r="D517" s="175"/>
      <c r="E517" s="175"/>
      <c r="F517" s="175"/>
      <c r="G517" s="175"/>
    </row>
    <row r="518" spans="1:7" ht="12.75">
      <c r="A518" s="4"/>
      <c r="B518" s="175"/>
      <c r="C518" s="175"/>
      <c r="D518" s="175"/>
      <c r="E518" s="175"/>
      <c r="F518" s="175"/>
      <c r="G518" s="175"/>
    </row>
    <row r="519" spans="1:7" ht="12.75">
      <c r="A519" s="4"/>
      <c r="B519" s="175"/>
      <c r="C519" s="175"/>
      <c r="D519" s="175"/>
      <c r="E519" s="175"/>
      <c r="F519" s="175"/>
      <c r="G519" s="175"/>
    </row>
    <row r="520" spans="1:7" ht="12.75">
      <c r="A520" s="4"/>
      <c r="B520" s="175"/>
      <c r="C520" s="175"/>
      <c r="D520" s="175"/>
      <c r="E520" s="175"/>
      <c r="F520" s="175"/>
      <c r="G520" s="175"/>
    </row>
    <row r="521" spans="1:7" ht="12.75">
      <c r="A521" s="4"/>
      <c r="B521" s="175"/>
      <c r="C521" s="175"/>
      <c r="D521" s="175"/>
      <c r="E521" s="175"/>
      <c r="F521" s="175"/>
      <c r="G521" s="175"/>
    </row>
    <row r="522" spans="1:7" ht="12.75">
      <c r="A522" s="4"/>
      <c r="B522" s="175"/>
      <c r="C522" s="175"/>
      <c r="D522" s="175"/>
      <c r="E522" s="175"/>
      <c r="F522" s="175"/>
      <c r="G522" s="175"/>
    </row>
    <row r="523" spans="1:7" ht="12.75">
      <c r="A523" s="4"/>
      <c r="B523" s="175"/>
      <c r="C523" s="175"/>
      <c r="D523" s="175"/>
      <c r="E523" s="175"/>
      <c r="F523" s="175"/>
      <c r="G523" s="175"/>
    </row>
    <row r="524" spans="1:7" ht="12.75">
      <c r="A524" s="4"/>
      <c r="B524" s="175"/>
      <c r="C524" s="175"/>
      <c r="D524" s="175"/>
      <c r="E524" s="175"/>
      <c r="F524" s="175"/>
      <c r="G524" s="175"/>
    </row>
    <row r="525" spans="1:7" ht="12.75">
      <c r="A525" s="4"/>
      <c r="B525" s="175"/>
      <c r="C525" s="175"/>
      <c r="D525" s="175"/>
      <c r="E525" s="175"/>
      <c r="F525" s="175"/>
      <c r="G525" s="175"/>
    </row>
    <row r="526" spans="1:7" ht="12.75">
      <c r="A526" s="4"/>
      <c r="B526" s="175"/>
      <c r="C526" s="175"/>
      <c r="D526" s="175"/>
      <c r="E526" s="175"/>
      <c r="F526" s="175"/>
      <c r="G526" s="175"/>
    </row>
    <row r="527" spans="1:7" ht="12.75">
      <c r="A527" s="4"/>
      <c r="B527" s="175"/>
      <c r="C527" s="175"/>
      <c r="D527" s="175"/>
      <c r="E527" s="175"/>
      <c r="F527" s="175"/>
      <c r="G527" s="175"/>
    </row>
    <row r="528" spans="1:7" ht="12.75">
      <c r="A528" s="4"/>
      <c r="B528" s="175"/>
      <c r="C528" s="175"/>
      <c r="D528" s="175"/>
      <c r="E528" s="175"/>
      <c r="F528" s="175"/>
      <c r="G528" s="175"/>
    </row>
    <row r="529" spans="1:7" ht="12.75">
      <c r="A529" s="4"/>
      <c r="B529" s="175"/>
      <c r="C529" s="175"/>
      <c r="D529" s="175"/>
      <c r="E529" s="175"/>
      <c r="F529" s="175"/>
      <c r="G529" s="175"/>
    </row>
    <row r="530" spans="1:7" ht="12.75">
      <c r="A530" s="4"/>
      <c r="B530" s="175"/>
      <c r="C530" s="175"/>
      <c r="D530" s="175"/>
      <c r="E530" s="175"/>
      <c r="F530" s="175"/>
      <c r="G530" s="175"/>
    </row>
    <row r="531" spans="1:7" ht="12.75">
      <c r="A531" s="4"/>
      <c r="B531" s="175"/>
      <c r="C531" s="175"/>
      <c r="D531" s="175"/>
      <c r="E531" s="175"/>
      <c r="F531" s="175"/>
      <c r="G531" s="175"/>
    </row>
    <row r="532" spans="1:7" ht="12.75">
      <c r="A532" s="4"/>
      <c r="B532" s="175"/>
      <c r="C532" s="175"/>
      <c r="D532" s="175"/>
      <c r="E532" s="175"/>
      <c r="F532" s="175"/>
      <c r="G532" s="175"/>
    </row>
    <row r="533" spans="1:7" ht="12.75">
      <c r="A533" s="4"/>
      <c r="B533" s="175"/>
      <c r="C533" s="175"/>
      <c r="D533" s="175"/>
      <c r="E533" s="175"/>
      <c r="F533" s="175"/>
      <c r="G533" s="175"/>
    </row>
    <row r="534" spans="1:7" ht="12.75">
      <c r="A534" s="4"/>
      <c r="B534" s="175"/>
      <c r="C534" s="175"/>
      <c r="D534" s="175"/>
      <c r="E534" s="175"/>
      <c r="F534" s="175"/>
      <c r="G534" s="175"/>
    </row>
    <row r="535" spans="1:7" ht="12.75">
      <c r="A535" s="4"/>
      <c r="B535" s="175"/>
      <c r="C535" s="175"/>
      <c r="D535" s="175"/>
      <c r="E535" s="175"/>
      <c r="F535" s="175"/>
      <c r="G535" s="175"/>
    </row>
    <row r="536" spans="1:7" ht="12.75">
      <c r="A536" s="4"/>
      <c r="B536" s="175"/>
      <c r="C536" s="175"/>
      <c r="D536" s="175"/>
      <c r="E536" s="175"/>
      <c r="F536" s="175"/>
      <c r="G536" s="175"/>
    </row>
    <row r="537" spans="1:7" ht="12.75">
      <c r="A537" s="4"/>
      <c r="B537" s="175"/>
      <c r="C537" s="175"/>
      <c r="D537" s="175"/>
      <c r="E537" s="175"/>
      <c r="F537" s="175"/>
      <c r="G537" s="175"/>
    </row>
    <row r="538" spans="1:7" ht="12.75">
      <c r="A538" s="4"/>
      <c r="B538" s="175"/>
      <c r="C538" s="175"/>
      <c r="D538" s="175"/>
      <c r="E538" s="175"/>
      <c r="F538" s="175"/>
      <c r="G538" s="175"/>
    </row>
    <row r="539" spans="1:7" ht="12.75">
      <c r="A539" s="4"/>
      <c r="B539" s="175"/>
      <c r="C539" s="175"/>
      <c r="D539" s="175"/>
      <c r="E539" s="175"/>
      <c r="F539" s="175"/>
      <c r="G539" s="175"/>
    </row>
    <row r="540" spans="1:7" ht="12.75">
      <c r="A540" s="4"/>
      <c r="B540" s="175"/>
      <c r="C540" s="175"/>
      <c r="D540" s="175"/>
      <c r="E540" s="175"/>
      <c r="F540" s="175"/>
      <c r="G540" s="175"/>
    </row>
    <row r="541" spans="1:7" ht="12.75">
      <c r="A541" s="4"/>
      <c r="B541" s="175"/>
      <c r="C541" s="175"/>
      <c r="D541" s="175"/>
      <c r="E541" s="175"/>
      <c r="F541" s="175"/>
      <c r="G541" s="175"/>
    </row>
    <row r="542" spans="1:7" ht="12.75">
      <c r="A542" s="4"/>
      <c r="B542" s="175"/>
      <c r="C542" s="175"/>
      <c r="D542" s="175"/>
      <c r="E542" s="175"/>
      <c r="F542" s="175"/>
      <c r="G542" s="175"/>
    </row>
    <row r="543" spans="1:7" ht="12.75">
      <c r="A543" s="4"/>
      <c r="B543" s="175"/>
      <c r="C543" s="175"/>
      <c r="D543" s="175"/>
      <c r="E543" s="175"/>
      <c r="F543" s="175"/>
      <c r="G543" s="175"/>
    </row>
    <row r="544" spans="1:7" ht="12.75">
      <c r="A544" s="4"/>
      <c r="B544" s="175"/>
      <c r="C544" s="175"/>
      <c r="D544" s="175"/>
      <c r="E544" s="175"/>
      <c r="F544" s="175"/>
      <c r="G544" s="175"/>
    </row>
    <row r="545" spans="1:7" ht="12.75">
      <c r="A545" s="4"/>
      <c r="B545" s="175"/>
      <c r="C545" s="175"/>
      <c r="D545" s="175"/>
      <c r="E545" s="175"/>
      <c r="F545" s="175"/>
      <c r="G545" s="175"/>
    </row>
    <row r="546" spans="1:7" ht="12.75">
      <c r="A546" s="4"/>
      <c r="B546" s="175"/>
      <c r="C546" s="175"/>
      <c r="D546" s="175"/>
      <c r="E546" s="175"/>
      <c r="F546" s="175"/>
      <c r="G546" s="175"/>
    </row>
    <row r="547" spans="1:7" ht="12.75">
      <c r="A547" s="4"/>
      <c r="B547" s="175"/>
      <c r="C547" s="175"/>
      <c r="D547" s="175"/>
      <c r="E547" s="175"/>
      <c r="F547" s="175"/>
      <c r="G547" s="175"/>
    </row>
    <row r="548" spans="1:7" ht="12.75">
      <c r="A548" s="4"/>
      <c r="B548" s="175"/>
      <c r="C548" s="175"/>
      <c r="D548" s="175"/>
      <c r="E548" s="175"/>
      <c r="F548" s="175"/>
      <c r="G548" s="175"/>
    </row>
    <row r="549" spans="1:7" ht="12.75">
      <c r="A549" s="4"/>
      <c r="B549" s="175"/>
      <c r="C549" s="175"/>
      <c r="D549" s="175"/>
      <c r="E549" s="175"/>
      <c r="F549" s="175"/>
      <c r="G549" s="175"/>
    </row>
    <row r="550" spans="1:7" ht="12.75">
      <c r="A550" s="4"/>
      <c r="B550" s="175"/>
      <c r="C550" s="175"/>
      <c r="D550" s="175"/>
      <c r="E550" s="175"/>
      <c r="F550" s="175"/>
      <c r="G550" s="175"/>
    </row>
    <row r="551" spans="1:7" ht="12.75">
      <c r="A551" s="4"/>
      <c r="B551" s="175"/>
      <c r="C551" s="175"/>
      <c r="D551" s="175"/>
      <c r="E551" s="175"/>
      <c r="F551" s="175"/>
      <c r="G551" s="175"/>
    </row>
    <row r="552" spans="1:7" ht="12.75">
      <c r="A552" s="4"/>
      <c r="B552" s="175"/>
      <c r="C552" s="175"/>
      <c r="D552" s="175"/>
      <c r="E552" s="175"/>
      <c r="F552" s="175"/>
      <c r="G552" s="175"/>
    </row>
    <row r="553" spans="1:7" ht="12.75">
      <c r="A553" s="4"/>
      <c r="B553" s="175"/>
      <c r="C553" s="175"/>
      <c r="D553" s="175"/>
      <c r="E553" s="175"/>
      <c r="F553" s="175"/>
      <c r="G553" s="175"/>
    </row>
    <row r="554" spans="1:7" ht="12.75">
      <c r="A554" s="4"/>
      <c r="B554" s="175"/>
      <c r="C554" s="175"/>
      <c r="D554" s="175"/>
      <c r="E554" s="175"/>
      <c r="F554" s="175"/>
      <c r="G554" s="175"/>
    </row>
    <row r="555" spans="1:7" ht="12.75">
      <c r="A555" s="4"/>
      <c r="B555" s="175"/>
      <c r="C555" s="175"/>
      <c r="D555" s="175"/>
      <c r="E555" s="175"/>
      <c r="F555" s="175"/>
      <c r="G555" s="175"/>
    </row>
    <row r="556" spans="1:7" ht="12.75">
      <c r="A556" s="4"/>
      <c r="B556" s="175"/>
      <c r="C556" s="175"/>
      <c r="D556" s="175"/>
      <c r="E556" s="175"/>
      <c r="F556" s="175"/>
      <c r="G556" s="175"/>
    </row>
    <row r="557" spans="1:7" ht="12.75">
      <c r="A557" s="4"/>
      <c r="B557" s="175"/>
      <c r="C557" s="175"/>
      <c r="D557" s="175"/>
      <c r="E557" s="175"/>
      <c r="F557" s="175"/>
      <c r="G557" s="175"/>
    </row>
  </sheetData>
  <sheetProtection/>
  <mergeCells count="7">
    <mergeCell ref="A7:H7"/>
    <mergeCell ref="A5:H5"/>
    <mergeCell ref="A6:H6"/>
    <mergeCell ref="A1:H1"/>
    <mergeCell ref="A2:H2"/>
    <mergeCell ref="A3:H3"/>
    <mergeCell ref="A4:H4"/>
  </mergeCells>
  <printOptions/>
  <pageMargins left="0.6299212598425197" right="0.1968503937007874" top="0.3937007874015748" bottom="0.3937007874015748" header="0.35433070866141736" footer="0.4724409448818898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4"/>
  <sheetViews>
    <sheetView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4" sqref="A4:F4"/>
    </sheetView>
  </sheetViews>
  <sheetFormatPr defaultColWidth="9.00390625" defaultRowHeight="12.75"/>
  <cols>
    <col min="1" max="1" width="69.875" style="115" customWidth="1"/>
    <col min="2" max="2" width="8.375" style="549" customWidth="1"/>
    <col min="3" max="3" width="14.00390625" style="549" customWidth="1"/>
    <col min="4" max="4" width="12.875" style="549" customWidth="1"/>
    <col min="5" max="5" width="12.375" style="549" customWidth="1"/>
    <col min="6" max="6" width="12.25390625" style="231" customWidth="1"/>
    <col min="7" max="7" width="4.125" style="271" customWidth="1"/>
  </cols>
  <sheetData>
    <row r="1" spans="1:6" ht="12.75" customHeight="1">
      <c r="A1" s="638" t="s">
        <v>493</v>
      </c>
      <c r="B1" s="678"/>
      <c r="C1" s="678"/>
      <c r="D1" s="678"/>
      <c r="E1" s="678"/>
      <c r="F1" s="678"/>
    </row>
    <row r="2" spans="1:6" ht="12.75" customHeight="1">
      <c r="A2" s="638" t="s">
        <v>257</v>
      </c>
      <c r="B2" s="678"/>
      <c r="C2" s="678"/>
      <c r="D2" s="678"/>
      <c r="E2" s="678"/>
      <c r="F2" s="678"/>
    </row>
    <row r="3" spans="1:6" ht="12.75" customHeight="1">
      <c r="A3" s="638" t="s">
        <v>256</v>
      </c>
      <c r="B3" s="678"/>
      <c r="C3" s="678"/>
      <c r="D3" s="678"/>
      <c r="E3" s="678"/>
      <c r="F3" s="678"/>
    </row>
    <row r="4" spans="1:6" ht="14.25" customHeight="1">
      <c r="A4" s="679" t="s">
        <v>258</v>
      </c>
      <c r="B4" s="680"/>
      <c r="C4" s="680"/>
      <c r="D4" s="680"/>
      <c r="E4" s="680"/>
      <c r="F4" s="680"/>
    </row>
    <row r="5" spans="1:6" ht="10.5" customHeight="1">
      <c r="A5" s="676"/>
      <c r="B5" s="676"/>
      <c r="C5" s="676"/>
      <c r="D5" s="676"/>
      <c r="E5" s="676"/>
      <c r="F5" s="676"/>
    </row>
    <row r="6" spans="1:6" ht="95.25" customHeight="1">
      <c r="A6" s="675" t="s">
        <v>288</v>
      </c>
      <c r="B6" s="677"/>
      <c r="C6" s="677"/>
      <c r="D6" s="677"/>
      <c r="E6" s="677"/>
      <c r="F6" s="677"/>
    </row>
    <row r="7" spans="1:6" ht="16.5" customHeight="1">
      <c r="A7" s="547"/>
      <c r="B7" s="27"/>
      <c r="C7" s="27"/>
      <c r="D7" s="27"/>
      <c r="E7" s="27"/>
      <c r="F7" s="176" t="s">
        <v>114</v>
      </c>
    </row>
    <row r="8" spans="1:6" ht="35.25" customHeight="1">
      <c r="A8" s="550" t="s">
        <v>195</v>
      </c>
      <c r="B8" s="550" t="s">
        <v>187</v>
      </c>
      <c r="C8" s="550" t="s">
        <v>742</v>
      </c>
      <c r="D8" s="550" t="s">
        <v>574</v>
      </c>
      <c r="E8" s="550" t="s">
        <v>575</v>
      </c>
      <c r="F8" s="550" t="s">
        <v>576</v>
      </c>
    </row>
    <row r="9" spans="1:6" ht="12" customHeight="1">
      <c r="A9" s="131">
        <v>1</v>
      </c>
      <c r="B9" s="132" t="s">
        <v>117</v>
      </c>
      <c r="C9" s="132" t="s">
        <v>118</v>
      </c>
      <c r="D9" s="132" t="s">
        <v>548</v>
      </c>
      <c r="E9" s="132" t="s">
        <v>119</v>
      </c>
      <c r="F9" s="133" t="s">
        <v>57</v>
      </c>
    </row>
    <row r="10" spans="1:6" ht="18" customHeight="1">
      <c r="A10" s="237" t="s">
        <v>577</v>
      </c>
      <c r="B10" s="158"/>
      <c r="C10" s="158"/>
      <c r="D10" s="156">
        <f>D11+D16+D23</f>
        <v>31344.2</v>
      </c>
      <c r="E10" s="156">
        <f>E11+E16+E23</f>
        <v>26867.9</v>
      </c>
      <c r="F10" s="156">
        <f>F11+F16+F23</f>
        <v>5348.2</v>
      </c>
    </row>
    <row r="11" spans="1:7" s="115" customFormat="1" ht="17.25" customHeight="1">
      <c r="A11" s="551" t="s">
        <v>165</v>
      </c>
      <c r="B11" s="158"/>
      <c r="C11" s="158"/>
      <c r="D11" s="156">
        <f aca="true" t="shared" si="0" ref="D11:F13">D12</f>
        <v>5142.1</v>
      </c>
      <c r="E11" s="156">
        <f t="shared" si="0"/>
        <v>4815.8</v>
      </c>
      <c r="F11" s="156">
        <f t="shared" si="0"/>
        <v>5007.2</v>
      </c>
      <c r="G11" s="271"/>
    </row>
    <row r="12" spans="1:7" s="115" customFormat="1" ht="17.25" customHeight="1">
      <c r="A12" s="152" t="s">
        <v>166</v>
      </c>
      <c r="B12" s="158"/>
      <c r="C12" s="171"/>
      <c r="D12" s="156">
        <f t="shared" si="0"/>
        <v>5142.1</v>
      </c>
      <c r="E12" s="156">
        <f t="shared" si="0"/>
        <v>4815.8</v>
      </c>
      <c r="F12" s="156">
        <f t="shared" si="0"/>
        <v>5007.2</v>
      </c>
      <c r="G12" s="271"/>
    </row>
    <row r="13" spans="1:7" s="115" customFormat="1" ht="19.5" customHeight="1">
      <c r="A13" s="241" t="s">
        <v>345</v>
      </c>
      <c r="B13" s="552" t="s">
        <v>803</v>
      </c>
      <c r="C13" s="171"/>
      <c r="D13" s="156">
        <f t="shared" si="0"/>
        <v>5142.1</v>
      </c>
      <c r="E13" s="156">
        <f t="shared" si="0"/>
        <v>4815.8</v>
      </c>
      <c r="F13" s="156">
        <f t="shared" si="0"/>
        <v>5007.2</v>
      </c>
      <c r="G13" s="271"/>
    </row>
    <row r="14" spans="1:7" s="115" customFormat="1" ht="18.75" customHeight="1">
      <c r="A14" s="86" t="s">
        <v>167</v>
      </c>
      <c r="B14" s="158" t="s">
        <v>803</v>
      </c>
      <c r="C14" s="158" t="s">
        <v>439</v>
      </c>
      <c r="D14" s="157">
        <f>9!I239+9!I240</f>
        <v>5142.1</v>
      </c>
      <c r="E14" s="157">
        <f>9!J239+9!J240</f>
        <v>4815.8</v>
      </c>
      <c r="F14" s="157">
        <f>9!K239+9!K240</f>
        <v>5007.2</v>
      </c>
      <c r="G14" s="271"/>
    </row>
    <row r="15" spans="1:7" s="115" customFormat="1" ht="18.75" customHeight="1">
      <c r="A15" s="239" t="s">
        <v>710</v>
      </c>
      <c r="B15" s="158" t="s">
        <v>803</v>
      </c>
      <c r="C15" s="158" t="s">
        <v>439</v>
      </c>
      <c r="D15" s="157">
        <f>9!I239</f>
        <v>4819.1</v>
      </c>
      <c r="E15" s="157">
        <f>9!J239</f>
        <v>4492.8</v>
      </c>
      <c r="F15" s="157">
        <f>9!K239</f>
        <v>4684.2</v>
      </c>
      <c r="G15" s="271"/>
    </row>
    <row r="16" spans="1:7" s="115" customFormat="1" ht="35.25" customHeight="1">
      <c r="A16" s="576" t="s">
        <v>669</v>
      </c>
      <c r="B16" s="158"/>
      <c r="C16" s="158"/>
      <c r="D16" s="156">
        <f>D17</f>
        <v>702.1</v>
      </c>
      <c r="E16" s="156">
        <f>E17</f>
        <v>702.1</v>
      </c>
      <c r="F16" s="156">
        <f>F17</f>
        <v>341</v>
      </c>
      <c r="G16" s="271"/>
    </row>
    <row r="17" spans="1:7" s="115" customFormat="1" ht="18.75" customHeight="1">
      <c r="A17" s="241" t="s">
        <v>345</v>
      </c>
      <c r="B17" s="552" t="s">
        <v>803</v>
      </c>
      <c r="C17" s="171"/>
      <c r="D17" s="156">
        <f>D18+D20+D22</f>
        <v>702.1</v>
      </c>
      <c r="E17" s="156">
        <f>E18+E20+E22</f>
        <v>702.1</v>
      </c>
      <c r="F17" s="156">
        <f>F18+F20+F22</f>
        <v>341</v>
      </c>
      <c r="G17" s="271"/>
    </row>
    <row r="18" spans="1:7" s="115" customFormat="1" ht="18.75" customHeight="1">
      <c r="A18" s="239" t="s">
        <v>670</v>
      </c>
      <c r="B18" s="158" t="s">
        <v>803</v>
      </c>
      <c r="C18" s="158" t="s">
        <v>478</v>
      </c>
      <c r="D18" s="157">
        <f>9!I151</f>
        <v>688</v>
      </c>
      <c r="E18" s="157">
        <f>9!J151</f>
        <v>688</v>
      </c>
      <c r="F18" s="157">
        <f>9!K151</f>
        <v>334.2</v>
      </c>
      <c r="G18" s="271"/>
    </row>
    <row r="19" spans="1:7" s="115" customFormat="1" ht="33" customHeight="1">
      <c r="A19" s="185" t="s">
        <v>293</v>
      </c>
      <c r="B19" s="158" t="s">
        <v>803</v>
      </c>
      <c r="C19" s="158" t="s">
        <v>478</v>
      </c>
      <c r="D19" s="157">
        <f>9!I151</f>
        <v>688</v>
      </c>
      <c r="E19" s="157">
        <f>9!J151</f>
        <v>688</v>
      </c>
      <c r="F19" s="157">
        <f>9!K151</f>
        <v>334.2</v>
      </c>
      <c r="G19" s="271"/>
    </row>
    <row r="20" spans="1:7" s="115" customFormat="1" ht="18.75" customHeight="1">
      <c r="A20" s="239" t="s">
        <v>670</v>
      </c>
      <c r="B20" s="158" t="s">
        <v>803</v>
      </c>
      <c r="C20" s="158" t="s">
        <v>479</v>
      </c>
      <c r="D20" s="157">
        <f>9!I152</f>
        <v>10.5</v>
      </c>
      <c r="E20" s="157">
        <f>9!J152</f>
        <v>10.5</v>
      </c>
      <c r="F20" s="157">
        <f>9!K152</f>
        <v>5.1</v>
      </c>
      <c r="G20" s="271"/>
    </row>
    <row r="21" spans="1:7" s="115" customFormat="1" ht="18.75" customHeight="1">
      <c r="A21" s="239" t="s">
        <v>710</v>
      </c>
      <c r="B21" s="158" t="s">
        <v>803</v>
      </c>
      <c r="C21" s="158" t="s">
        <v>479</v>
      </c>
      <c r="D21" s="157">
        <f>9!I152</f>
        <v>10.5</v>
      </c>
      <c r="E21" s="157">
        <f>9!J152</f>
        <v>10.5</v>
      </c>
      <c r="F21" s="157">
        <f>9!K152</f>
        <v>5.1</v>
      </c>
      <c r="G21" s="271"/>
    </row>
    <row r="22" spans="1:7" s="115" customFormat="1" ht="18.75" customHeight="1">
      <c r="A22" s="239" t="s">
        <v>670</v>
      </c>
      <c r="B22" s="158" t="s">
        <v>803</v>
      </c>
      <c r="C22" s="158" t="s">
        <v>480</v>
      </c>
      <c r="D22" s="157">
        <f>9!I153</f>
        <v>3.6</v>
      </c>
      <c r="E22" s="157">
        <f>9!J153</f>
        <v>3.6</v>
      </c>
      <c r="F22" s="157">
        <f>9!K153</f>
        <v>1.7</v>
      </c>
      <c r="G22" s="271"/>
    </row>
    <row r="23" spans="1:8" s="115" customFormat="1" ht="33.75" customHeight="1">
      <c r="A23" s="551" t="s">
        <v>168</v>
      </c>
      <c r="B23" s="552" t="s">
        <v>803</v>
      </c>
      <c r="C23" s="171"/>
      <c r="D23" s="156">
        <f aca="true" t="shared" si="1" ref="D23:F25">D24</f>
        <v>25500</v>
      </c>
      <c r="E23" s="156">
        <f t="shared" si="1"/>
        <v>21350</v>
      </c>
      <c r="F23" s="156">
        <f t="shared" si="1"/>
        <v>0</v>
      </c>
      <c r="G23" s="271"/>
      <c r="H23" s="548"/>
    </row>
    <row r="24" spans="1:8" s="115" customFormat="1" ht="21.75" customHeight="1">
      <c r="A24" s="152" t="s">
        <v>169</v>
      </c>
      <c r="B24" s="158"/>
      <c r="C24" s="171"/>
      <c r="D24" s="156">
        <f t="shared" si="1"/>
        <v>25500</v>
      </c>
      <c r="E24" s="156">
        <f t="shared" si="1"/>
        <v>21350</v>
      </c>
      <c r="F24" s="156">
        <f t="shared" si="1"/>
        <v>0</v>
      </c>
      <c r="G24" s="271"/>
      <c r="H24" s="548"/>
    </row>
    <row r="25" spans="1:8" s="115" customFormat="1" ht="20.25" customHeight="1">
      <c r="A25" s="241" t="s">
        <v>345</v>
      </c>
      <c r="B25" s="552" t="s">
        <v>803</v>
      </c>
      <c r="C25" s="171"/>
      <c r="D25" s="156">
        <f t="shared" si="1"/>
        <v>25500</v>
      </c>
      <c r="E25" s="156">
        <f t="shared" si="1"/>
        <v>21350</v>
      </c>
      <c r="F25" s="156">
        <f t="shared" si="1"/>
        <v>0</v>
      </c>
      <c r="G25" s="271"/>
      <c r="H25" s="548"/>
    </row>
    <row r="26" spans="1:8" s="115" customFormat="1" ht="35.25" customHeight="1">
      <c r="A26" s="185" t="s">
        <v>170</v>
      </c>
      <c r="B26" s="158" t="s">
        <v>803</v>
      </c>
      <c r="C26" s="184" t="s">
        <v>79</v>
      </c>
      <c r="D26" s="157">
        <f>9!I115+9!I116</f>
        <v>25500</v>
      </c>
      <c r="E26" s="157">
        <f>9!J115+9!J116</f>
        <v>21350</v>
      </c>
      <c r="F26" s="157">
        <f>9!K115+9!K116</f>
        <v>0</v>
      </c>
      <c r="G26" s="271"/>
      <c r="H26" s="548"/>
    </row>
    <row r="27" spans="1:8" s="115" customFormat="1" ht="18.75" customHeight="1">
      <c r="A27" s="239" t="s">
        <v>693</v>
      </c>
      <c r="B27" s="158" t="s">
        <v>803</v>
      </c>
      <c r="C27" s="184" t="s">
        <v>79</v>
      </c>
      <c r="D27" s="157">
        <f>9!I115</f>
        <v>20000</v>
      </c>
      <c r="E27" s="157">
        <f>9!J115</f>
        <v>20000</v>
      </c>
      <c r="F27" s="157">
        <f>9!K115</f>
        <v>0</v>
      </c>
      <c r="G27" s="271"/>
      <c r="H27" s="548"/>
    </row>
    <row r="28" spans="1:6" ht="12.75">
      <c r="A28" s="4"/>
      <c r="B28" s="175"/>
      <c r="C28" s="175"/>
      <c r="D28" s="175"/>
      <c r="E28" s="175"/>
      <c r="F28" s="230"/>
    </row>
    <row r="29" spans="1:5" ht="12.75">
      <c r="A29" s="4"/>
      <c r="B29" s="175"/>
      <c r="C29" s="175"/>
      <c r="D29" s="175"/>
      <c r="E29" s="175"/>
    </row>
    <row r="30" spans="1:5" ht="18.75">
      <c r="A30" s="352"/>
      <c r="B30" s="175"/>
      <c r="C30" s="175"/>
      <c r="D30" s="175"/>
      <c r="E30" s="175"/>
    </row>
    <row r="31" spans="1:5" ht="12.75">
      <c r="A31" s="4"/>
      <c r="B31" s="175"/>
      <c r="C31" s="175"/>
      <c r="D31" s="175"/>
      <c r="E31" s="175"/>
    </row>
    <row r="32" spans="1:5" ht="12.75">
      <c r="A32" s="4"/>
      <c r="B32" s="175"/>
      <c r="C32" s="175"/>
      <c r="D32" s="175"/>
      <c r="E32" s="175"/>
    </row>
    <row r="33" spans="1:5" ht="12.75">
      <c r="A33" s="4"/>
      <c r="B33" s="175"/>
      <c r="C33" s="175"/>
      <c r="D33" s="175"/>
      <c r="E33" s="175"/>
    </row>
    <row r="34" spans="1:5" ht="15.75">
      <c r="A34" s="537"/>
      <c r="B34" s="175"/>
      <c r="C34" s="175"/>
      <c r="D34" s="175"/>
      <c r="E34" s="175"/>
    </row>
    <row r="35" spans="1:5" ht="12.75">
      <c r="A35" s="4"/>
      <c r="B35" s="175"/>
      <c r="C35" s="175"/>
      <c r="D35" s="175"/>
      <c r="E35" s="175"/>
    </row>
    <row r="36" spans="1:5" ht="12.75">
      <c r="A36" s="4"/>
      <c r="B36" s="175"/>
      <c r="C36" s="175"/>
      <c r="D36" s="175"/>
      <c r="E36" s="175"/>
    </row>
    <row r="37" spans="1:5" ht="12.75">
      <c r="A37" s="4"/>
      <c r="B37" s="175"/>
      <c r="C37" s="175"/>
      <c r="D37" s="175"/>
      <c r="E37" s="175"/>
    </row>
    <row r="38" spans="1:5" ht="12.75">
      <c r="A38" s="4"/>
      <c r="B38" s="175"/>
      <c r="C38" s="175"/>
      <c r="D38" s="175"/>
      <c r="E38" s="175"/>
    </row>
    <row r="39" spans="1:5" ht="12.75">
      <c r="A39" s="4"/>
      <c r="B39" s="175"/>
      <c r="C39" s="175"/>
      <c r="D39" s="175"/>
      <c r="E39" s="175"/>
    </row>
    <row r="40" spans="1:5" ht="12.75">
      <c r="A40" s="4"/>
      <c r="B40" s="175"/>
      <c r="C40" s="175"/>
      <c r="D40" s="175"/>
      <c r="E40" s="175"/>
    </row>
    <row r="41" spans="1:5" ht="12.75">
      <c r="A41" s="4"/>
      <c r="B41" s="175"/>
      <c r="C41" s="175"/>
      <c r="D41" s="175"/>
      <c r="E41" s="175"/>
    </row>
    <row r="42" spans="1:5" ht="12.75">
      <c r="A42" s="4"/>
      <c r="B42" s="175"/>
      <c r="C42" s="175"/>
      <c r="D42" s="175"/>
      <c r="E42" s="175"/>
    </row>
    <row r="43" spans="1:5" ht="12.75">
      <c r="A43" s="4"/>
      <c r="B43" s="175"/>
      <c r="C43" s="175"/>
      <c r="D43" s="175"/>
      <c r="E43" s="175"/>
    </row>
    <row r="44" spans="1:5" ht="12.75">
      <c r="A44" s="4"/>
      <c r="B44" s="175"/>
      <c r="C44" s="175"/>
      <c r="D44" s="175"/>
      <c r="E44" s="175"/>
    </row>
    <row r="45" spans="1:5" ht="12.75">
      <c r="A45" s="4"/>
      <c r="B45" s="175"/>
      <c r="C45" s="175"/>
      <c r="D45" s="175"/>
      <c r="E45" s="175"/>
    </row>
    <row r="46" spans="1:5" ht="12.75">
      <c r="A46" s="4"/>
      <c r="B46" s="175"/>
      <c r="C46" s="175"/>
      <c r="D46" s="175"/>
      <c r="E46" s="175"/>
    </row>
    <row r="47" spans="1:5" ht="12.75">
      <c r="A47" s="4"/>
      <c r="B47" s="175"/>
      <c r="C47" s="175"/>
      <c r="D47" s="175"/>
      <c r="E47" s="175"/>
    </row>
    <row r="48" spans="1:5" ht="12.75">
      <c r="A48" s="4"/>
      <c r="B48" s="175"/>
      <c r="C48" s="175"/>
      <c r="D48" s="175"/>
      <c r="E48" s="175"/>
    </row>
    <row r="49" spans="1:5" ht="12.75">
      <c r="A49" s="4"/>
      <c r="B49" s="175"/>
      <c r="C49" s="175"/>
      <c r="D49" s="175"/>
      <c r="E49" s="175"/>
    </row>
    <row r="50" spans="1:5" ht="12.75">
      <c r="A50" s="4"/>
      <c r="B50" s="175"/>
      <c r="C50" s="175"/>
      <c r="D50" s="175"/>
      <c r="E50" s="175"/>
    </row>
    <row r="51" spans="1:5" ht="12.75">
      <c r="A51" s="4"/>
      <c r="B51" s="175"/>
      <c r="C51" s="175"/>
      <c r="D51" s="175"/>
      <c r="E51" s="175"/>
    </row>
    <row r="52" spans="1:5" ht="12.75">
      <c r="A52" s="4"/>
      <c r="B52" s="175"/>
      <c r="C52" s="175"/>
      <c r="D52" s="175"/>
      <c r="E52" s="175"/>
    </row>
    <row r="53" spans="1:5" ht="12.75">
      <c r="A53" s="4"/>
      <c r="B53" s="175"/>
      <c r="C53" s="175"/>
      <c r="D53" s="175"/>
      <c r="E53" s="175"/>
    </row>
    <row r="54" spans="1:5" ht="12.75">
      <c r="A54" s="4"/>
      <c r="B54" s="175"/>
      <c r="C54" s="175"/>
      <c r="D54" s="175"/>
      <c r="E54" s="175"/>
    </row>
    <row r="55" spans="1:5" ht="12.75">
      <c r="A55" s="4"/>
      <c r="B55" s="175"/>
      <c r="C55" s="175"/>
      <c r="D55" s="175"/>
      <c r="E55" s="175"/>
    </row>
    <row r="56" spans="1:5" ht="12.75">
      <c r="A56" s="4"/>
      <c r="B56" s="175"/>
      <c r="C56" s="175"/>
      <c r="D56" s="175"/>
      <c r="E56" s="175"/>
    </row>
    <row r="57" spans="1:5" ht="12.75">
      <c r="A57" s="4"/>
      <c r="B57" s="175"/>
      <c r="C57" s="175"/>
      <c r="D57" s="175"/>
      <c r="E57" s="175"/>
    </row>
    <row r="58" spans="1:5" ht="12.75">
      <c r="A58" s="4"/>
      <c r="B58" s="175"/>
      <c r="C58" s="175"/>
      <c r="D58" s="175"/>
      <c r="E58" s="175"/>
    </row>
    <row r="59" spans="1:5" ht="12.75">
      <c r="A59" s="4"/>
      <c r="B59" s="175"/>
      <c r="C59" s="175"/>
      <c r="D59" s="175"/>
      <c r="E59" s="175"/>
    </row>
    <row r="60" spans="1:5" ht="12.75">
      <c r="A60" s="4"/>
      <c r="B60" s="175"/>
      <c r="C60" s="175"/>
      <c r="D60" s="175"/>
      <c r="E60" s="175"/>
    </row>
    <row r="61" spans="1:5" ht="12.75">
      <c r="A61" s="4"/>
      <c r="B61" s="175"/>
      <c r="C61" s="175"/>
      <c r="D61" s="175"/>
      <c r="E61" s="175"/>
    </row>
    <row r="62" spans="1:5" ht="12.75">
      <c r="A62" s="4"/>
      <c r="B62" s="175"/>
      <c r="C62" s="175"/>
      <c r="D62" s="175"/>
      <c r="E62" s="175"/>
    </row>
    <row r="63" spans="1:5" ht="12.75">
      <c r="A63" s="4"/>
      <c r="B63" s="175"/>
      <c r="C63" s="175"/>
      <c r="D63" s="175"/>
      <c r="E63" s="175"/>
    </row>
    <row r="64" spans="1:5" ht="12.75">
      <c r="A64" s="4"/>
      <c r="B64" s="175"/>
      <c r="C64" s="175"/>
      <c r="D64" s="175"/>
      <c r="E64" s="175"/>
    </row>
    <row r="65" spans="1:5" ht="12.75">
      <c r="A65" s="4"/>
      <c r="B65" s="175"/>
      <c r="C65" s="175"/>
      <c r="D65" s="175"/>
      <c r="E65" s="175"/>
    </row>
    <row r="66" spans="1:5" ht="12.75">
      <c r="A66" s="4"/>
      <c r="B66" s="175"/>
      <c r="C66" s="175"/>
      <c r="D66" s="175"/>
      <c r="E66" s="175"/>
    </row>
    <row r="67" spans="1:5" ht="12.75">
      <c r="A67" s="4"/>
      <c r="B67" s="175"/>
      <c r="C67" s="175"/>
      <c r="D67" s="175"/>
      <c r="E67" s="175"/>
    </row>
    <row r="68" spans="1:5" ht="12.75">
      <c r="A68" s="4"/>
      <c r="B68" s="175"/>
      <c r="C68" s="175"/>
      <c r="D68" s="175"/>
      <c r="E68" s="175"/>
    </row>
    <row r="69" spans="1:5" ht="12.75">
      <c r="A69" s="4"/>
      <c r="B69" s="175"/>
      <c r="C69" s="175"/>
      <c r="D69" s="175"/>
      <c r="E69" s="175"/>
    </row>
    <row r="70" spans="1:5" ht="12.75">
      <c r="A70" s="4"/>
      <c r="B70" s="175"/>
      <c r="C70" s="175"/>
      <c r="D70" s="175"/>
      <c r="E70" s="175"/>
    </row>
    <row r="71" spans="1:5" ht="12.75">
      <c r="A71" s="4"/>
      <c r="B71" s="175"/>
      <c r="C71" s="175"/>
      <c r="D71" s="175"/>
      <c r="E71" s="175"/>
    </row>
    <row r="72" spans="1:5" ht="12.75">
      <c r="A72" s="4"/>
      <c r="B72" s="175"/>
      <c r="C72" s="175"/>
      <c r="D72" s="175"/>
      <c r="E72" s="175"/>
    </row>
    <row r="73" spans="1:5" ht="12.75">
      <c r="A73" s="4"/>
      <c r="B73" s="175"/>
      <c r="C73" s="175"/>
      <c r="D73" s="175"/>
      <c r="E73" s="175"/>
    </row>
    <row r="74" spans="1:5" ht="12.75">
      <c r="A74" s="4"/>
      <c r="B74" s="175"/>
      <c r="C74" s="175"/>
      <c r="D74" s="175"/>
      <c r="E74" s="175"/>
    </row>
    <row r="75" spans="1:5" ht="12.75">
      <c r="A75" s="4"/>
      <c r="B75" s="175"/>
      <c r="C75" s="175"/>
      <c r="D75" s="175"/>
      <c r="E75" s="175"/>
    </row>
    <row r="76" spans="1:5" ht="12.75">
      <c r="A76" s="4"/>
      <c r="B76" s="175"/>
      <c r="C76" s="175"/>
      <c r="D76" s="175"/>
      <c r="E76" s="175"/>
    </row>
    <row r="77" spans="1:5" ht="12.75">
      <c r="A77" s="4"/>
      <c r="B77" s="175"/>
      <c r="C77" s="175"/>
      <c r="D77" s="175"/>
      <c r="E77" s="175"/>
    </row>
    <row r="78" spans="1:5" ht="12.75">
      <c r="A78" s="4"/>
      <c r="B78" s="175"/>
      <c r="C78" s="175"/>
      <c r="D78" s="175"/>
      <c r="E78" s="175"/>
    </row>
    <row r="79" spans="1:5" ht="12.75">
      <c r="A79" s="4"/>
      <c r="B79" s="175"/>
      <c r="C79" s="175"/>
      <c r="D79" s="175"/>
      <c r="E79" s="175"/>
    </row>
    <row r="80" spans="1:5" ht="12.75">
      <c r="A80" s="4"/>
      <c r="B80" s="175"/>
      <c r="C80" s="175"/>
      <c r="D80" s="175"/>
      <c r="E80" s="175"/>
    </row>
    <row r="81" spans="1:5" ht="12.75">
      <c r="A81" s="4"/>
      <c r="B81" s="175"/>
      <c r="C81" s="175"/>
      <c r="D81" s="175"/>
      <c r="E81" s="175"/>
    </row>
    <row r="82" spans="1:5" ht="12.75">
      <c r="A82" s="4"/>
      <c r="B82" s="175"/>
      <c r="C82" s="175"/>
      <c r="D82" s="175"/>
      <c r="E82" s="175"/>
    </row>
    <row r="83" spans="1:5" ht="12.75">
      <c r="A83" s="4"/>
      <c r="B83" s="175"/>
      <c r="C83" s="175"/>
      <c r="D83" s="175"/>
      <c r="E83" s="175"/>
    </row>
    <row r="84" spans="1:5" ht="12.75">
      <c r="A84" s="4"/>
      <c r="B84" s="175"/>
      <c r="C84" s="175"/>
      <c r="D84" s="175"/>
      <c r="E84" s="175"/>
    </row>
    <row r="85" spans="1:5" ht="12.75">
      <c r="A85" s="4"/>
      <c r="B85" s="175"/>
      <c r="C85" s="175"/>
      <c r="D85" s="175"/>
      <c r="E85" s="175"/>
    </row>
    <row r="86" spans="1:5" ht="12.75">
      <c r="A86" s="4"/>
      <c r="B86" s="175"/>
      <c r="C86" s="175"/>
      <c r="D86" s="175"/>
      <c r="E86" s="175"/>
    </row>
    <row r="87" spans="1:5" ht="12.75">
      <c r="A87" s="4"/>
      <c r="B87" s="175"/>
      <c r="C87" s="175"/>
      <c r="D87" s="175"/>
      <c r="E87" s="175"/>
    </row>
    <row r="88" spans="1:5" ht="12.75">
      <c r="A88" s="4"/>
      <c r="B88" s="175"/>
      <c r="C88" s="175"/>
      <c r="D88" s="175"/>
      <c r="E88" s="175"/>
    </row>
    <row r="89" spans="1:5" ht="12.75">
      <c r="A89" s="4"/>
      <c r="B89" s="175"/>
      <c r="C89" s="175"/>
      <c r="D89" s="175"/>
      <c r="E89" s="175"/>
    </row>
    <row r="90" spans="1:5" ht="12.75">
      <c r="A90" s="4"/>
      <c r="B90" s="175"/>
      <c r="C90" s="175"/>
      <c r="D90" s="175"/>
      <c r="E90" s="175"/>
    </row>
    <row r="91" spans="1:5" ht="12.75">
      <c r="A91" s="4"/>
      <c r="B91" s="175"/>
      <c r="C91" s="175"/>
      <c r="D91" s="175"/>
      <c r="E91" s="175"/>
    </row>
    <row r="92" spans="1:5" ht="12.75">
      <c r="A92" s="4"/>
      <c r="B92" s="175"/>
      <c r="C92" s="175"/>
      <c r="D92" s="175"/>
      <c r="E92" s="175"/>
    </row>
    <row r="93" spans="1:5" ht="12.75">
      <c r="A93" s="4"/>
      <c r="B93" s="175"/>
      <c r="C93" s="175"/>
      <c r="D93" s="175"/>
      <c r="E93" s="175"/>
    </row>
    <row r="94" spans="1:5" ht="12.75">
      <c r="A94" s="4"/>
      <c r="B94" s="175"/>
      <c r="C94" s="175"/>
      <c r="D94" s="175"/>
      <c r="E94" s="175"/>
    </row>
    <row r="95" spans="1:5" ht="12.75">
      <c r="A95" s="4"/>
      <c r="B95" s="175"/>
      <c r="C95" s="175"/>
      <c r="D95" s="175"/>
      <c r="E95" s="175"/>
    </row>
    <row r="96" spans="1:5" ht="12.75">
      <c r="A96" s="4"/>
      <c r="B96" s="175"/>
      <c r="C96" s="175"/>
      <c r="D96" s="175"/>
      <c r="E96" s="175"/>
    </row>
    <row r="97" spans="1:5" ht="12.75">
      <c r="A97" s="4"/>
      <c r="B97" s="175"/>
      <c r="C97" s="175"/>
      <c r="D97" s="175"/>
      <c r="E97" s="175"/>
    </row>
    <row r="98" spans="1:5" ht="12.75">
      <c r="A98" s="4"/>
      <c r="B98" s="175"/>
      <c r="C98" s="175"/>
      <c r="D98" s="175"/>
      <c r="E98" s="175"/>
    </row>
    <row r="99" spans="1:5" ht="12.75">
      <c r="A99" s="4"/>
      <c r="B99" s="175"/>
      <c r="C99" s="175"/>
      <c r="D99" s="175"/>
      <c r="E99" s="175"/>
    </row>
    <row r="100" spans="1:5" ht="12.75">
      <c r="A100" s="4"/>
      <c r="B100" s="175"/>
      <c r="C100" s="175"/>
      <c r="D100" s="175"/>
      <c r="E100" s="175"/>
    </row>
    <row r="101" spans="1:5" ht="12.75">
      <c r="A101" s="4"/>
      <c r="B101" s="175"/>
      <c r="C101" s="175"/>
      <c r="D101" s="175"/>
      <c r="E101" s="175"/>
    </row>
    <row r="102" spans="1:5" ht="12.75">
      <c r="A102" s="4"/>
      <c r="B102" s="175"/>
      <c r="C102" s="175"/>
      <c r="D102" s="175"/>
      <c r="E102" s="175"/>
    </row>
    <row r="103" spans="1:5" ht="12.75">
      <c r="A103" s="4"/>
      <c r="B103" s="175"/>
      <c r="C103" s="175"/>
      <c r="D103" s="175"/>
      <c r="E103" s="175"/>
    </row>
    <row r="104" spans="1:5" ht="12.75">
      <c r="A104" s="4"/>
      <c r="B104" s="175"/>
      <c r="C104" s="175"/>
      <c r="D104" s="175"/>
      <c r="E104" s="175"/>
    </row>
    <row r="105" spans="1:5" ht="12.75">
      <c r="A105" s="4"/>
      <c r="B105" s="175"/>
      <c r="C105" s="175"/>
      <c r="D105" s="175"/>
      <c r="E105" s="175"/>
    </row>
    <row r="106" spans="1:5" ht="12.75">
      <c r="A106" s="4"/>
      <c r="B106" s="175"/>
      <c r="C106" s="175"/>
      <c r="D106" s="175"/>
      <c r="E106" s="175"/>
    </row>
    <row r="107" spans="1:5" ht="12.75">
      <c r="A107" s="4"/>
      <c r="B107" s="175"/>
      <c r="C107" s="175"/>
      <c r="D107" s="175"/>
      <c r="E107" s="175"/>
    </row>
    <row r="108" spans="1:5" ht="12.75">
      <c r="A108" s="4"/>
      <c r="B108" s="175"/>
      <c r="C108" s="175"/>
      <c r="D108" s="175"/>
      <c r="E108" s="175"/>
    </row>
    <row r="109" spans="1:5" ht="12.75">
      <c r="A109" s="4"/>
      <c r="B109" s="175"/>
      <c r="C109" s="175"/>
      <c r="D109" s="175"/>
      <c r="E109" s="175"/>
    </row>
    <row r="110" spans="1:5" ht="12.75">
      <c r="A110" s="4"/>
      <c r="B110" s="175"/>
      <c r="C110" s="175"/>
      <c r="D110" s="175"/>
      <c r="E110" s="175"/>
    </row>
    <row r="111" spans="1:5" ht="12.75">
      <c r="A111" s="4"/>
      <c r="B111" s="175"/>
      <c r="C111" s="175"/>
      <c r="D111" s="175"/>
      <c r="E111" s="175"/>
    </row>
    <row r="112" spans="1:5" ht="12.75">
      <c r="A112" s="4"/>
      <c r="B112" s="175"/>
      <c r="C112" s="175"/>
      <c r="D112" s="175"/>
      <c r="E112" s="175"/>
    </row>
    <row r="113" spans="1:5" ht="12.75">
      <c r="A113" s="4"/>
      <c r="B113" s="175"/>
      <c r="C113" s="175"/>
      <c r="D113" s="175"/>
      <c r="E113" s="175"/>
    </row>
    <row r="114" spans="1:5" ht="12.75">
      <c r="A114" s="4"/>
      <c r="B114" s="175"/>
      <c r="C114" s="175"/>
      <c r="D114" s="175"/>
      <c r="E114" s="175"/>
    </row>
    <row r="115" spans="1:5" ht="12.75">
      <c r="A115" s="4"/>
      <c r="B115" s="175"/>
      <c r="C115" s="175"/>
      <c r="D115" s="175"/>
      <c r="E115" s="175"/>
    </row>
    <row r="116" spans="1:5" ht="12.75">
      <c r="A116" s="4"/>
      <c r="B116" s="175"/>
      <c r="C116" s="175"/>
      <c r="D116" s="175"/>
      <c r="E116" s="175"/>
    </row>
    <row r="117" spans="1:5" ht="12.75">
      <c r="A117" s="4"/>
      <c r="B117" s="175"/>
      <c r="C117" s="175"/>
      <c r="D117" s="175"/>
      <c r="E117" s="175"/>
    </row>
    <row r="118" spans="1:5" ht="12.75">
      <c r="A118" s="4"/>
      <c r="B118" s="175"/>
      <c r="C118" s="175"/>
      <c r="D118" s="175"/>
      <c r="E118" s="175"/>
    </row>
    <row r="119" spans="1:5" ht="12.75">
      <c r="A119" s="4"/>
      <c r="B119" s="175"/>
      <c r="C119" s="175"/>
      <c r="D119" s="175"/>
      <c r="E119" s="175"/>
    </row>
    <row r="120" spans="1:5" ht="12.75">
      <c r="A120" s="4"/>
      <c r="B120" s="175"/>
      <c r="C120" s="175"/>
      <c r="D120" s="175"/>
      <c r="E120" s="175"/>
    </row>
    <row r="121" spans="1:5" ht="12.75">
      <c r="A121" s="4"/>
      <c r="B121" s="175"/>
      <c r="C121" s="175"/>
      <c r="D121" s="175"/>
      <c r="E121" s="175"/>
    </row>
    <row r="122" spans="1:5" ht="12.75">
      <c r="A122" s="4"/>
      <c r="B122" s="175"/>
      <c r="C122" s="175"/>
      <c r="D122" s="175"/>
      <c r="E122" s="175"/>
    </row>
    <row r="123" spans="1:5" ht="12.75">
      <c r="A123" s="4"/>
      <c r="B123" s="175"/>
      <c r="C123" s="175"/>
      <c r="D123" s="175"/>
      <c r="E123" s="175"/>
    </row>
    <row r="124" spans="1:5" ht="12.75">
      <c r="A124" s="4"/>
      <c r="B124" s="175"/>
      <c r="C124" s="175"/>
      <c r="D124" s="175"/>
      <c r="E124" s="175"/>
    </row>
    <row r="125" spans="1:5" ht="12.75">
      <c r="A125" s="4"/>
      <c r="B125" s="175"/>
      <c r="C125" s="175"/>
      <c r="D125" s="175"/>
      <c r="E125" s="175"/>
    </row>
    <row r="126" spans="1:5" ht="12.75">
      <c r="A126" s="4"/>
      <c r="B126" s="175"/>
      <c r="C126" s="175"/>
      <c r="D126" s="175"/>
      <c r="E126" s="175"/>
    </row>
    <row r="127" spans="1:5" ht="12.75">
      <c r="A127" s="4"/>
      <c r="B127" s="175"/>
      <c r="C127" s="175"/>
      <c r="D127" s="175"/>
      <c r="E127" s="175"/>
    </row>
    <row r="128" spans="1:5" ht="12.75">
      <c r="A128" s="4"/>
      <c r="B128" s="175"/>
      <c r="C128" s="175"/>
      <c r="D128" s="175"/>
      <c r="E128" s="175"/>
    </row>
    <row r="129" spans="1:5" ht="12.75">
      <c r="A129" s="4"/>
      <c r="B129" s="175"/>
      <c r="C129" s="175"/>
      <c r="D129" s="175"/>
      <c r="E129" s="175"/>
    </row>
    <row r="130" spans="1:5" ht="12.75">
      <c r="A130" s="4"/>
      <c r="B130" s="175"/>
      <c r="C130" s="175"/>
      <c r="D130" s="175"/>
      <c r="E130" s="175"/>
    </row>
    <row r="131" spans="1:5" ht="12.75">
      <c r="A131" s="4"/>
      <c r="B131" s="175"/>
      <c r="C131" s="175"/>
      <c r="D131" s="175"/>
      <c r="E131" s="175"/>
    </row>
    <row r="132" spans="1:5" ht="12.75">
      <c r="A132" s="4"/>
      <c r="B132" s="175"/>
      <c r="C132" s="175"/>
      <c r="D132" s="175"/>
      <c r="E132" s="175"/>
    </row>
    <row r="133" spans="1:5" ht="12.75">
      <c r="A133" s="4"/>
      <c r="B133" s="175"/>
      <c r="C133" s="175"/>
      <c r="D133" s="175"/>
      <c r="E133" s="175"/>
    </row>
    <row r="134" spans="1:5" ht="12.75">
      <c r="A134" s="4"/>
      <c r="B134" s="175"/>
      <c r="C134" s="175"/>
      <c r="D134" s="175"/>
      <c r="E134" s="175"/>
    </row>
    <row r="135" spans="1:5" ht="12.75">
      <c r="A135" s="4"/>
      <c r="B135" s="175"/>
      <c r="C135" s="175"/>
      <c r="D135" s="175"/>
      <c r="E135" s="175"/>
    </row>
    <row r="136" spans="1:5" ht="12.75">
      <c r="A136" s="4"/>
      <c r="B136" s="175"/>
      <c r="C136" s="175"/>
      <c r="D136" s="175"/>
      <c r="E136" s="175"/>
    </row>
    <row r="137" spans="1:5" ht="12.75">
      <c r="A137" s="4"/>
      <c r="B137" s="175"/>
      <c r="C137" s="175"/>
      <c r="D137" s="175"/>
      <c r="E137" s="175"/>
    </row>
    <row r="138" spans="1:5" ht="12.75">
      <c r="A138" s="4"/>
      <c r="B138" s="175"/>
      <c r="C138" s="175"/>
      <c r="D138" s="175"/>
      <c r="E138" s="175"/>
    </row>
    <row r="139" spans="1:5" ht="12.75">
      <c r="A139" s="4"/>
      <c r="B139" s="175"/>
      <c r="C139" s="175"/>
      <c r="D139" s="175"/>
      <c r="E139" s="175"/>
    </row>
    <row r="140" spans="1:5" ht="12.75">
      <c r="A140" s="4"/>
      <c r="B140" s="175"/>
      <c r="C140" s="175"/>
      <c r="D140" s="175"/>
      <c r="E140" s="175"/>
    </row>
    <row r="141" spans="1:5" ht="12.75">
      <c r="A141" s="4"/>
      <c r="B141" s="175"/>
      <c r="C141" s="175"/>
      <c r="D141" s="175"/>
      <c r="E141" s="175"/>
    </row>
    <row r="142" spans="1:5" ht="12.75">
      <c r="A142" s="4"/>
      <c r="B142" s="175"/>
      <c r="C142" s="175"/>
      <c r="D142" s="175"/>
      <c r="E142" s="175"/>
    </row>
    <row r="143" spans="1:5" ht="12.75">
      <c r="A143" s="4"/>
      <c r="B143" s="175"/>
      <c r="C143" s="175"/>
      <c r="D143" s="175"/>
      <c r="E143" s="175"/>
    </row>
    <row r="144" spans="1:5" ht="12.75">
      <c r="A144" s="4"/>
      <c r="B144" s="175"/>
      <c r="C144" s="175"/>
      <c r="D144" s="175"/>
      <c r="E144" s="175"/>
    </row>
    <row r="145" spans="1:5" ht="12.75">
      <c r="A145" s="4"/>
      <c r="B145" s="175"/>
      <c r="C145" s="175"/>
      <c r="D145" s="175"/>
      <c r="E145" s="175"/>
    </row>
    <row r="146" spans="1:5" ht="12.75">
      <c r="A146" s="4"/>
      <c r="B146" s="175"/>
      <c r="C146" s="175"/>
      <c r="D146" s="175"/>
      <c r="E146" s="175"/>
    </row>
    <row r="147" spans="1:5" ht="12.75">
      <c r="A147" s="4"/>
      <c r="B147" s="175"/>
      <c r="C147" s="175"/>
      <c r="D147" s="175"/>
      <c r="E147" s="175"/>
    </row>
    <row r="148" spans="1:5" ht="12.75">
      <c r="A148" s="4"/>
      <c r="B148" s="175"/>
      <c r="C148" s="175"/>
      <c r="D148" s="175"/>
      <c r="E148" s="175"/>
    </row>
    <row r="149" spans="1:5" ht="12.75">
      <c r="A149" s="4"/>
      <c r="B149" s="175"/>
      <c r="C149" s="175"/>
      <c r="D149" s="175"/>
      <c r="E149" s="175"/>
    </row>
    <row r="150" spans="1:5" ht="12.75">
      <c r="A150" s="4"/>
      <c r="B150" s="175"/>
      <c r="C150" s="175"/>
      <c r="D150" s="175"/>
      <c r="E150" s="175"/>
    </row>
    <row r="151" spans="1:5" ht="12.75">
      <c r="A151" s="4"/>
      <c r="B151" s="175"/>
      <c r="C151" s="175"/>
      <c r="D151" s="175"/>
      <c r="E151" s="175"/>
    </row>
    <row r="152" spans="1:5" ht="12.75">
      <c r="A152" s="4"/>
      <c r="B152" s="175"/>
      <c r="C152" s="175"/>
      <c r="D152" s="175"/>
      <c r="E152" s="175"/>
    </row>
    <row r="153" spans="1:5" ht="12.75">
      <c r="A153" s="4"/>
      <c r="B153" s="175"/>
      <c r="C153" s="175"/>
      <c r="D153" s="175"/>
      <c r="E153" s="175"/>
    </row>
    <row r="154" spans="1:5" ht="12.75">
      <c r="A154" s="4"/>
      <c r="B154" s="175"/>
      <c r="C154" s="175"/>
      <c r="D154" s="175"/>
      <c r="E154" s="175"/>
    </row>
    <row r="155" spans="1:5" ht="12.75">
      <c r="A155" s="4"/>
      <c r="B155" s="175"/>
      <c r="C155" s="175"/>
      <c r="D155" s="175"/>
      <c r="E155" s="175"/>
    </row>
    <row r="156" spans="1:5" ht="12.75">
      <c r="A156" s="4"/>
      <c r="B156" s="175"/>
      <c r="C156" s="175"/>
      <c r="D156" s="175"/>
      <c r="E156" s="175"/>
    </row>
    <row r="157" spans="1:5" ht="12.75">
      <c r="A157" s="4"/>
      <c r="B157" s="175"/>
      <c r="C157" s="175"/>
      <c r="D157" s="175"/>
      <c r="E157" s="175"/>
    </row>
    <row r="158" spans="1:5" ht="12.75">
      <c r="A158" s="4"/>
      <c r="B158" s="175"/>
      <c r="C158" s="175"/>
      <c r="D158" s="175"/>
      <c r="E158" s="175"/>
    </row>
    <row r="159" spans="1:5" ht="12.75">
      <c r="A159" s="4"/>
      <c r="B159" s="175"/>
      <c r="C159" s="175"/>
      <c r="D159" s="175"/>
      <c r="E159" s="175"/>
    </row>
    <row r="160" spans="1:5" ht="12.75">
      <c r="A160" s="4"/>
      <c r="B160" s="175"/>
      <c r="C160" s="175"/>
      <c r="D160" s="175"/>
      <c r="E160" s="175"/>
    </row>
    <row r="161" spans="1:5" ht="12.75">
      <c r="A161" s="4"/>
      <c r="B161" s="175"/>
      <c r="C161" s="175"/>
      <c r="D161" s="175"/>
      <c r="E161" s="175"/>
    </row>
    <row r="162" spans="1:5" ht="12.75">
      <c r="A162" s="4"/>
      <c r="B162" s="175"/>
      <c r="C162" s="175"/>
      <c r="D162" s="175"/>
      <c r="E162" s="175"/>
    </row>
    <row r="163" spans="1:5" ht="12.75">
      <c r="A163" s="4"/>
      <c r="B163" s="175"/>
      <c r="C163" s="175"/>
      <c r="D163" s="175"/>
      <c r="E163" s="175"/>
    </row>
    <row r="164" spans="1:5" ht="12.75">
      <c r="A164" s="4"/>
      <c r="B164" s="175"/>
      <c r="C164" s="175"/>
      <c r="D164" s="175"/>
      <c r="E164" s="175"/>
    </row>
    <row r="165" spans="1:5" ht="12.75">
      <c r="A165" s="4"/>
      <c r="B165" s="175"/>
      <c r="C165" s="175"/>
      <c r="D165" s="175"/>
      <c r="E165" s="175"/>
    </row>
    <row r="166" spans="1:5" ht="12.75">
      <c r="A166" s="4"/>
      <c r="B166" s="175"/>
      <c r="C166" s="175"/>
      <c r="D166" s="175"/>
      <c r="E166" s="175"/>
    </row>
    <row r="167" spans="1:5" ht="12.75">
      <c r="A167" s="4"/>
      <c r="B167" s="175"/>
      <c r="C167" s="175"/>
      <c r="D167" s="175"/>
      <c r="E167" s="175"/>
    </row>
    <row r="168" spans="1:5" ht="12.75">
      <c r="A168" s="4"/>
      <c r="B168" s="175"/>
      <c r="C168" s="175"/>
      <c r="D168" s="175"/>
      <c r="E168" s="175"/>
    </row>
    <row r="169" spans="1:5" ht="12.75">
      <c r="A169" s="4"/>
      <c r="B169" s="175"/>
      <c r="C169" s="175"/>
      <c r="D169" s="175"/>
      <c r="E169" s="175"/>
    </row>
    <row r="170" spans="1:5" ht="12.75">
      <c r="A170" s="4"/>
      <c r="B170" s="175"/>
      <c r="C170" s="175"/>
      <c r="D170" s="175"/>
      <c r="E170" s="175"/>
    </row>
    <row r="171" spans="1:5" ht="12.75">
      <c r="A171" s="4"/>
      <c r="B171" s="175"/>
      <c r="C171" s="175"/>
      <c r="D171" s="175"/>
      <c r="E171" s="175"/>
    </row>
    <row r="172" spans="1:5" ht="12.75">
      <c r="A172" s="4"/>
      <c r="B172" s="175"/>
      <c r="C172" s="175"/>
      <c r="D172" s="175"/>
      <c r="E172" s="175"/>
    </row>
    <row r="173" spans="1:5" ht="12.75">
      <c r="A173" s="4"/>
      <c r="B173" s="175"/>
      <c r="C173" s="175"/>
      <c r="D173" s="175"/>
      <c r="E173" s="175"/>
    </row>
    <row r="174" spans="1:5" ht="12.75">
      <c r="A174" s="4"/>
      <c r="B174" s="175"/>
      <c r="C174" s="175"/>
      <c r="D174" s="175"/>
      <c r="E174" s="175"/>
    </row>
    <row r="175" spans="1:5" ht="12.75">
      <c r="A175" s="4"/>
      <c r="B175" s="175"/>
      <c r="C175" s="175"/>
      <c r="D175" s="175"/>
      <c r="E175" s="175"/>
    </row>
    <row r="176" spans="1:5" ht="12.75">
      <c r="A176" s="4"/>
      <c r="B176" s="175"/>
      <c r="C176" s="175"/>
      <c r="D176" s="175"/>
      <c r="E176" s="175"/>
    </row>
    <row r="177" spans="1:5" ht="12.75">
      <c r="A177" s="4"/>
      <c r="B177" s="175"/>
      <c r="C177" s="175"/>
      <c r="D177" s="175"/>
      <c r="E177" s="175"/>
    </row>
    <row r="178" spans="1:5" ht="12.75">
      <c r="A178" s="4"/>
      <c r="B178" s="175"/>
      <c r="C178" s="175"/>
      <c r="D178" s="175"/>
      <c r="E178" s="175"/>
    </row>
    <row r="179" spans="1:5" ht="12.75">
      <c r="A179" s="4"/>
      <c r="B179" s="175"/>
      <c r="C179" s="175"/>
      <c r="D179" s="175"/>
      <c r="E179" s="175"/>
    </row>
    <row r="180" spans="1:5" ht="12.75">
      <c r="A180" s="4"/>
      <c r="B180" s="175"/>
      <c r="C180" s="175"/>
      <c r="D180" s="175"/>
      <c r="E180" s="175"/>
    </row>
    <row r="181" spans="1:5" ht="12.75">
      <c r="A181" s="4"/>
      <c r="B181" s="175"/>
      <c r="C181" s="175"/>
      <c r="D181" s="175"/>
      <c r="E181" s="175"/>
    </row>
    <row r="182" spans="1:5" ht="12.75">
      <c r="A182" s="4"/>
      <c r="B182" s="175"/>
      <c r="C182" s="175"/>
      <c r="D182" s="175"/>
      <c r="E182" s="175"/>
    </row>
    <row r="183" spans="1:5" ht="12.75">
      <c r="A183" s="4"/>
      <c r="B183" s="175"/>
      <c r="C183" s="175"/>
      <c r="D183" s="175"/>
      <c r="E183" s="175"/>
    </row>
    <row r="184" spans="1:5" ht="12.75">
      <c r="A184" s="4"/>
      <c r="B184" s="175"/>
      <c r="C184" s="175"/>
      <c r="D184" s="175"/>
      <c r="E184" s="175"/>
    </row>
    <row r="185" spans="1:5" ht="12.75">
      <c r="A185" s="4"/>
      <c r="B185" s="175"/>
      <c r="C185" s="175"/>
      <c r="D185" s="175"/>
      <c r="E185" s="175"/>
    </row>
    <row r="186" spans="1:5" ht="12.75">
      <c r="A186" s="4"/>
      <c r="B186" s="175"/>
      <c r="C186" s="175"/>
      <c r="D186" s="175"/>
      <c r="E186" s="175"/>
    </row>
    <row r="187" spans="1:5" ht="12.75">
      <c r="A187" s="4"/>
      <c r="B187" s="175"/>
      <c r="C187" s="175"/>
      <c r="D187" s="175"/>
      <c r="E187" s="175"/>
    </row>
    <row r="188" spans="1:5" ht="12.75">
      <c r="A188" s="4"/>
      <c r="B188" s="175"/>
      <c r="C188" s="175"/>
      <c r="D188" s="175"/>
      <c r="E188" s="175"/>
    </row>
    <row r="189" spans="1:5" ht="12.75">
      <c r="A189" s="4"/>
      <c r="B189" s="175"/>
      <c r="C189" s="175"/>
      <c r="D189" s="175"/>
      <c r="E189" s="175"/>
    </row>
    <row r="190" spans="1:5" ht="12.75">
      <c r="A190" s="4"/>
      <c r="B190" s="175"/>
      <c r="C190" s="175"/>
      <c r="D190" s="175"/>
      <c r="E190" s="175"/>
    </row>
    <row r="191" spans="1:5" ht="12.75">
      <c r="A191" s="4"/>
      <c r="B191" s="175"/>
      <c r="C191" s="175"/>
      <c r="D191" s="175"/>
      <c r="E191" s="175"/>
    </row>
    <row r="192" spans="1:5" ht="12.75">
      <c r="A192" s="4"/>
      <c r="B192" s="175"/>
      <c r="C192" s="175"/>
      <c r="D192" s="175"/>
      <c r="E192" s="175"/>
    </row>
    <row r="193" spans="1:5" ht="12.75">
      <c r="A193" s="4"/>
      <c r="B193" s="175"/>
      <c r="C193" s="175"/>
      <c r="D193" s="175"/>
      <c r="E193" s="175"/>
    </row>
    <row r="194" spans="1:5" ht="12.75">
      <c r="A194" s="4"/>
      <c r="B194" s="175"/>
      <c r="C194" s="175"/>
      <c r="D194" s="175"/>
      <c r="E194" s="175"/>
    </row>
    <row r="195" spans="1:5" ht="12.75">
      <c r="A195" s="4"/>
      <c r="B195" s="175"/>
      <c r="C195" s="175"/>
      <c r="D195" s="175"/>
      <c r="E195" s="175"/>
    </row>
    <row r="196" spans="1:5" ht="12.75">
      <c r="A196" s="4"/>
      <c r="B196" s="175"/>
      <c r="C196" s="175"/>
      <c r="D196" s="175"/>
      <c r="E196" s="175"/>
    </row>
    <row r="197" spans="1:5" ht="12.75">
      <c r="A197" s="4"/>
      <c r="B197" s="175"/>
      <c r="C197" s="175"/>
      <c r="D197" s="175"/>
      <c r="E197" s="175"/>
    </row>
    <row r="198" spans="1:5" ht="12.75">
      <c r="A198" s="4"/>
      <c r="B198" s="175"/>
      <c r="C198" s="175"/>
      <c r="D198" s="175"/>
      <c r="E198" s="175"/>
    </row>
    <row r="199" spans="1:5" ht="12.75">
      <c r="A199" s="4"/>
      <c r="B199" s="175"/>
      <c r="C199" s="175"/>
      <c r="D199" s="175"/>
      <c r="E199" s="175"/>
    </row>
    <row r="200" spans="1:5" ht="12.75">
      <c r="A200" s="4"/>
      <c r="B200" s="175"/>
      <c r="C200" s="175"/>
      <c r="D200" s="175"/>
      <c r="E200" s="175"/>
    </row>
    <row r="201" spans="1:5" ht="12.75">
      <c r="A201" s="4"/>
      <c r="B201" s="175"/>
      <c r="C201" s="175"/>
      <c r="D201" s="175"/>
      <c r="E201" s="175"/>
    </row>
    <row r="202" spans="1:5" ht="12.75">
      <c r="A202" s="4"/>
      <c r="B202" s="175"/>
      <c r="C202" s="175"/>
      <c r="D202" s="175"/>
      <c r="E202" s="175"/>
    </row>
    <row r="203" spans="1:5" ht="12.75">
      <c r="A203" s="4"/>
      <c r="B203" s="175"/>
      <c r="C203" s="175"/>
      <c r="D203" s="175"/>
      <c r="E203" s="175"/>
    </row>
    <row r="204" spans="1:5" ht="12.75">
      <c r="A204" s="4"/>
      <c r="B204" s="175"/>
      <c r="C204" s="175"/>
      <c r="D204" s="175"/>
      <c r="E204" s="175"/>
    </row>
    <row r="205" spans="1:5" ht="12.75">
      <c r="A205" s="4"/>
      <c r="B205" s="175"/>
      <c r="C205" s="175"/>
      <c r="D205" s="175"/>
      <c r="E205" s="175"/>
    </row>
    <row r="206" spans="1:5" ht="12.75">
      <c r="A206" s="4"/>
      <c r="B206" s="175"/>
      <c r="C206" s="175"/>
      <c r="D206" s="175"/>
      <c r="E206" s="175"/>
    </row>
    <row r="207" spans="1:5" ht="12.75">
      <c r="A207" s="4"/>
      <c r="B207" s="175"/>
      <c r="C207" s="175"/>
      <c r="D207" s="175"/>
      <c r="E207" s="175"/>
    </row>
    <row r="208" spans="1:5" ht="12.75">
      <c r="A208" s="4"/>
      <c r="B208" s="175"/>
      <c r="C208" s="175"/>
      <c r="D208" s="175"/>
      <c r="E208" s="175"/>
    </row>
    <row r="209" spans="1:5" ht="12.75">
      <c r="A209" s="4"/>
      <c r="B209" s="175"/>
      <c r="C209" s="175"/>
      <c r="D209" s="175"/>
      <c r="E209" s="175"/>
    </row>
    <row r="210" spans="1:5" ht="12.75">
      <c r="A210" s="4"/>
      <c r="B210" s="175"/>
      <c r="C210" s="175"/>
      <c r="D210" s="175"/>
      <c r="E210" s="175"/>
    </row>
    <row r="211" spans="1:5" ht="12.75">
      <c r="A211" s="4"/>
      <c r="B211" s="175"/>
      <c r="C211" s="175"/>
      <c r="D211" s="175"/>
      <c r="E211" s="175"/>
    </row>
    <row r="212" spans="1:5" ht="12.75">
      <c r="A212" s="4"/>
      <c r="B212" s="175"/>
      <c r="C212" s="175"/>
      <c r="D212" s="175"/>
      <c r="E212" s="175"/>
    </row>
    <row r="213" spans="1:5" ht="12.75">
      <c r="A213" s="4"/>
      <c r="B213" s="175"/>
      <c r="C213" s="175"/>
      <c r="D213" s="175"/>
      <c r="E213" s="175"/>
    </row>
    <row r="214" spans="1:5" ht="12.75">
      <c r="A214" s="4"/>
      <c r="B214" s="175"/>
      <c r="C214" s="175"/>
      <c r="D214" s="175"/>
      <c r="E214" s="175"/>
    </row>
    <row r="215" spans="1:5" ht="12.75">
      <c r="A215" s="4"/>
      <c r="B215" s="175"/>
      <c r="C215" s="175"/>
      <c r="D215" s="175"/>
      <c r="E215" s="175"/>
    </row>
    <row r="216" spans="1:5" ht="12.75">
      <c r="A216" s="4"/>
      <c r="B216" s="175"/>
      <c r="C216" s="175"/>
      <c r="D216" s="175"/>
      <c r="E216" s="175"/>
    </row>
    <row r="217" spans="1:5" ht="12.75">
      <c r="A217" s="4"/>
      <c r="B217" s="175"/>
      <c r="C217" s="175"/>
      <c r="D217" s="175"/>
      <c r="E217" s="175"/>
    </row>
    <row r="218" spans="1:5" ht="12.75">
      <c r="A218" s="4"/>
      <c r="B218" s="175"/>
      <c r="C218" s="175"/>
      <c r="D218" s="175"/>
      <c r="E218" s="175"/>
    </row>
    <row r="219" spans="1:5" ht="12.75">
      <c r="A219" s="4"/>
      <c r="B219" s="175"/>
      <c r="C219" s="175"/>
      <c r="D219" s="175"/>
      <c r="E219" s="175"/>
    </row>
    <row r="220" spans="1:5" ht="12.75">
      <c r="A220" s="4"/>
      <c r="B220" s="175"/>
      <c r="C220" s="175"/>
      <c r="D220" s="175"/>
      <c r="E220" s="175"/>
    </row>
    <row r="221" spans="1:5" ht="12.75">
      <c r="A221" s="4"/>
      <c r="B221" s="175"/>
      <c r="C221" s="175"/>
      <c r="D221" s="175"/>
      <c r="E221" s="175"/>
    </row>
    <row r="222" spans="1:5" ht="12.75">
      <c r="A222" s="4"/>
      <c r="B222" s="175"/>
      <c r="C222" s="175"/>
      <c r="D222" s="175"/>
      <c r="E222" s="175"/>
    </row>
    <row r="223" spans="1:5" ht="12.75">
      <c r="A223" s="4"/>
      <c r="B223" s="175"/>
      <c r="C223" s="175"/>
      <c r="D223" s="175"/>
      <c r="E223" s="175"/>
    </row>
    <row r="224" spans="1:5" ht="12.75">
      <c r="A224" s="4"/>
      <c r="B224" s="175"/>
      <c r="C224" s="175"/>
      <c r="D224" s="175"/>
      <c r="E224" s="175"/>
    </row>
    <row r="225" spans="1:5" ht="12.75">
      <c r="A225" s="4"/>
      <c r="B225" s="175"/>
      <c r="C225" s="175"/>
      <c r="D225" s="175"/>
      <c r="E225" s="175"/>
    </row>
    <row r="226" spans="1:5" ht="12.75">
      <c r="A226" s="4"/>
      <c r="B226" s="175"/>
      <c r="C226" s="175"/>
      <c r="D226" s="175"/>
      <c r="E226" s="175"/>
    </row>
    <row r="227" spans="1:5" ht="12.75">
      <c r="A227" s="4"/>
      <c r="B227" s="175"/>
      <c r="C227" s="175"/>
      <c r="D227" s="175"/>
      <c r="E227" s="175"/>
    </row>
    <row r="228" spans="1:5" ht="12.75">
      <c r="A228" s="4"/>
      <c r="B228" s="175"/>
      <c r="C228" s="175"/>
      <c r="D228" s="175"/>
      <c r="E228" s="175"/>
    </row>
    <row r="229" spans="1:5" ht="12.75">
      <c r="A229" s="4"/>
      <c r="B229" s="175"/>
      <c r="C229" s="175"/>
      <c r="D229" s="175"/>
      <c r="E229" s="175"/>
    </row>
    <row r="230" spans="1:5" ht="12.75">
      <c r="A230" s="4"/>
      <c r="B230" s="175"/>
      <c r="C230" s="175"/>
      <c r="D230" s="175"/>
      <c r="E230" s="175"/>
    </row>
    <row r="231" spans="1:5" ht="12.75">
      <c r="A231" s="4"/>
      <c r="B231" s="175"/>
      <c r="C231" s="175"/>
      <c r="D231" s="175"/>
      <c r="E231" s="175"/>
    </row>
    <row r="232" spans="1:5" ht="12.75">
      <c r="A232" s="4"/>
      <c r="B232" s="175"/>
      <c r="C232" s="175"/>
      <c r="D232" s="175"/>
      <c r="E232" s="175"/>
    </row>
    <row r="233" spans="1:5" ht="12.75">
      <c r="A233" s="4"/>
      <c r="B233" s="175"/>
      <c r="C233" s="175"/>
      <c r="D233" s="175"/>
      <c r="E233" s="175"/>
    </row>
    <row r="234" spans="1:5" ht="12.75">
      <c r="A234" s="4"/>
      <c r="B234" s="175"/>
      <c r="C234" s="175"/>
      <c r="D234" s="175"/>
      <c r="E234" s="175"/>
    </row>
    <row r="235" spans="1:5" ht="12.75">
      <c r="A235" s="4"/>
      <c r="B235" s="175"/>
      <c r="C235" s="175"/>
      <c r="D235" s="175"/>
      <c r="E235" s="175"/>
    </row>
    <row r="236" spans="1:5" ht="12.75">
      <c r="A236" s="4"/>
      <c r="B236" s="175"/>
      <c r="C236" s="175"/>
      <c r="D236" s="175"/>
      <c r="E236" s="175"/>
    </row>
    <row r="237" spans="1:5" ht="12.75">
      <c r="A237" s="4"/>
      <c r="B237" s="175"/>
      <c r="C237" s="175"/>
      <c r="D237" s="175"/>
      <c r="E237" s="175"/>
    </row>
    <row r="238" spans="1:5" ht="12.75">
      <c r="A238" s="4"/>
      <c r="B238" s="175"/>
      <c r="C238" s="175"/>
      <c r="D238" s="175"/>
      <c r="E238" s="175"/>
    </row>
    <row r="239" spans="1:5" ht="12.75">
      <c r="A239" s="4"/>
      <c r="B239" s="175"/>
      <c r="C239" s="175"/>
      <c r="D239" s="175"/>
      <c r="E239" s="175"/>
    </row>
    <row r="240" spans="1:5" ht="12.75">
      <c r="A240" s="4"/>
      <c r="B240" s="175"/>
      <c r="C240" s="175"/>
      <c r="D240" s="175"/>
      <c r="E240" s="175"/>
    </row>
    <row r="241" spans="1:5" ht="12.75">
      <c r="A241" s="4"/>
      <c r="B241" s="175"/>
      <c r="C241" s="175"/>
      <c r="D241" s="175"/>
      <c r="E241" s="175"/>
    </row>
    <row r="242" spans="1:5" ht="12.75">
      <c r="A242" s="4"/>
      <c r="B242" s="175"/>
      <c r="C242" s="175"/>
      <c r="D242" s="175"/>
      <c r="E242" s="175"/>
    </row>
    <row r="243" spans="1:5" ht="12.75">
      <c r="A243" s="4"/>
      <c r="B243" s="175"/>
      <c r="C243" s="175"/>
      <c r="D243" s="175"/>
      <c r="E243" s="175"/>
    </row>
    <row r="244" spans="1:5" ht="12.75">
      <c r="A244" s="4"/>
      <c r="B244" s="175"/>
      <c r="C244" s="175"/>
      <c r="D244" s="175"/>
      <c r="E244" s="175"/>
    </row>
    <row r="245" spans="1:5" ht="12.75">
      <c r="A245" s="4"/>
      <c r="B245" s="175"/>
      <c r="C245" s="175"/>
      <c r="D245" s="175"/>
      <c r="E245" s="175"/>
    </row>
    <row r="246" spans="1:5" ht="12.75">
      <c r="A246" s="4"/>
      <c r="B246" s="175"/>
      <c r="C246" s="175"/>
      <c r="D246" s="175"/>
      <c r="E246" s="175"/>
    </row>
    <row r="247" spans="1:5" ht="12.75">
      <c r="A247" s="4"/>
      <c r="B247" s="175"/>
      <c r="C247" s="175"/>
      <c r="D247" s="175"/>
      <c r="E247" s="175"/>
    </row>
    <row r="248" spans="1:5" ht="12.75">
      <c r="A248" s="4"/>
      <c r="B248" s="175"/>
      <c r="C248" s="175"/>
      <c r="D248" s="175"/>
      <c r="E248" s="175"/>
    </row>
    <row r="249" spans="1:5" ht="12.75">
      <c r="A249" s="4"/>
      <c r="B249" s="175"/>
      <c r="C249" s="175"/>
      <c r="D249" s="175"/>
      <c r="E249" s="175"/>
    </row>
    <row r="250" spans="1:5" ht="12.75">
      <c r="A250" s="4"/>
      <c r="B250" s="175"/>
      <c r="C250" s="175"/>
      <c r="D250" s="175"/>
      <c r="E250" s="175"/>
    </row>
    <row r="251" spans="1:5" ht="12.75">
      <c r="A251" s="4"/>
      <c r="B251" s="175"/>
      <c r="C251" s="175"/>
      <c r="D251" s="175"/>
      <c r="E251" s="175"/>
    </row>
    <row r="252" spans="1:5" ht="12.75">
      <c r="A252" s="4"/>
      <c r="B252" s="175"/>
      <c r="C252" s="175"/>
      <c r="D252" s="175"/>
      <c r="E252" s="175"/>
    </row>
    <row r="253" spans="1:5" ht="12.75">
      <c r="A253" s="4"/>
      <c r="B253" s="175"/>
      <c r="C253" s="175"/>
      <c r="D253" s="175"/>
      <c r="E253" s="175"/>
    </row>
    <row r="254" spans="1:5" ht="12.75">
      <c r="A254" s="4"/>
      <c r="B254" s="175"/>
      <c r="C254" s="175"/>
      <c r="D254" s="175"/>
      <c r="E254" s="175"/>
    </row>
    <row r="255" spans="1:5" ht="12.75">
      <c r="A255" s="4"/>
      <c r="B255" s="175"/>
      <c r="C255" s="175"/>
      <c r="D255" s="175"/>
      <c r="E255" s="175"/>
    </row>
    <row r="256" spans="1:5" ht="12.75">
      <c r="A256" s="4"/>
      <c r="B256" s="175"/>
      <c r="C256" s="175"/>
      <c r="D256" s="175"/>
      <c r="E256" s="175"/>
    </row>
    <row r="257" spans="1:5" ht="12.75">
      <c r="A257" s="4"/>
      <c r="B257" s="175"/>
      <c r="C257" s="175"/>
      <c r="D257" s="175"/>
      <c r="E257" s="175"/>
    </row>
    <row r="258" spans="1:5" ht="12.75">
      <c r="A258" s="4"/>
      <c r="B258" s="175"/>
      <c r="C258" s="175"/>
      <c r="D258" s="175"/>
      <c r="E258" s="175"/>
    </row>
    <row r="259" spans="1:5" ht="12.75">
      <c r="A259" s="4"/>
      <c r="B259" s="175"/>
      <c r="C259" s="175"/>
      <c r="D259" s="175"/>
      <c r="E259" s="175"/>
    </row>
    <row r="260" spans="1:5" ht="12.75">
      <c r="A260" s="4"/>
      <c r="B260" s="175"/>
      <c r="C260" s="175"/>
      <c r="D260" s="175"/>
      <c r="E260" s="175"/>
    </row>
    <row r="261" spans="1:5" ht="12.75">
      <c r="A261" s="4"/>
      <c r="B261" s="175"/>
      <c r="C261" s="175"/>
      <c r="D261" s="175"/>
      <c r="E261" s="175"/>
    </row>
    <row r="262" spans="1:5" ht="12.75">
      <c r="A262" s="4"/>
      <c r="B262" s="175"/>
      <c r="C262" s="175"/>
      <c r="D262" s="175"/>
      <c r="E262" s="175"/>
    </row>
    <row r="263" spans="1:5" ht="12.75">
      <c r="A263" s="4"/>
      <c r="B263" s="175"/>
      <c r="C263" s="175"/>
      <c r="D263" s="175"/>
      <c r="E263" s="175"/>
    </row>
    <row r="264" spans="1:5" ht="12.75">
      <c r="A264" s="4"/>
      <c r="B264" s="175"/>
      <c r="C264" s="175"/>
      <c r="D264" s="175"/>
      <c r="E264" s="175"/>
    </row>
    <row r="265" spans="1:5" ht="12.75">
      <c r="A265" s="4"/>
      <c r="B265" s="175"/>
      <c r="C265" s="175"/>
      <c r="D265" s="175"/>
      <c r="E265" s="175"/>
    </row>
    <row r="266" spans="1:5" ht="12.75">
      <c r="A266" s="4"/>
      <c r="B266" s="175"/>
      <c r="C266" s="175"/>
      <c r="D266" s="175"/>
      <c r="E266" s="175"/>
    </row>
    <row r="267" spans="1:5" ht="12.75">
      <c r="A267" s="4"/>
      <c r="B267" s="175"/>
      <c r="C267" s="175"/>
      <c r="D267" s="175"/>
      <c r="E267" s="175"/>
    </row>
    <row r="268" spans="1:5" ht="12.75">
      <c r="A268" s="4"/>
      <c r="B268" s="175"/>
      <c r="C268" s="175"/>
      <c r="D268" s="175"/>
      <c r="E268" s="175"/>
    </row>
    <row r="269" spans="1:5" ht="12.75">
      <c r="A269" s="4"/>
      <c r="B269" s="175"/>
      <c r="C269" s="175"/>
      <c r="D269" s="175"/>
      <c r="E269" s="175"/>
    </row>
    <row r="270" spans="1:5" ht="12.75">
      <c r="A270" s="4"/>
      <c r="B270" s="175"/>
      <c r="C270" s="175"/>
      <c r="D270" s="175"/>
      <c r="E270" s="175"/>
    </row>
    <row r="271" spans="1:5" ht="12.75">
      <c r="A271" s="4"/>
      <c r="B271" s="175"/>
      <c r="C271" s="175"/>
      <c r="D271" s="175"/>
      <c r="E271" s="175"/>
    </row>
    <row r="272" spans="1:5" ht="12.75">
      <c r="A272" s="4"/>
      <c r="B272" s="175"/>
      <c r="C272" s="175"/>
      <c r="D272" s="175"/>
      <c r="E272" s="175"/>
    </row>
    <row r="273" spans="1:5" ht="12.75">
      <c r="A273" s="4"/>
      <c r="B273" s="175"/>
      <c r="C273" s="175"/>
      <c r="D273" s="175"/>
      <c r="E273" s="175"/>
    </row>
    <row r="274" spans="1:5" ht="12.75">
      <c r="A274" s="4"/>
      <c r="B274" s="175"/>
      <c r="C274" s="175"/>
      <c r="D274" s="175"/>
      <c r="E274" s="175"/>
    </row>
    <row r="275" spans="1:5" ht="12.75">
      <c r="A275" s="4"/>
      <c r="B275" s="175"/>
      <c r="C275" s="175"/>
      <c r="D275" s="175"/>
      <c r="E275" s="175"/>
    </row>
    <row r="276" spans="1:5" ht="12.75">
      <c r="A276" s="4"/>
      <c r="B276" s="175"/>
      <c r="C276" s="175"/>
      <c r="D276" s="175"/>
      <c r="E276" s="175"/>
    </row>
    <row r="277" spans="1:5" ht="12.75">
      <c r="A277" s="4"/>
      <c r="B277" s="175"/>
      <c r="C277" s="175"/>
      <c r="D277" s="175"/>
      <c r="E277" s="175"/>
    </row>
    <row r="278" spans="1:5" ht="12.75">
      <c r="A278" s="4"/>
      <c r="B278" s="175"/>
      <c r="C278" s="175"/>
      <c r="D278" s="175"/>
      <c r="E278" s="175"/>
    </row>
    <row r="279" spans="1:5" ht="12.75">
      <c r="A279" s="4"/>
      <c r="B279" s="175"/>
      <c r="C279" s="175"/>
      <c r="D279" s="175"/>
      <c r="E279" s="175"/>
    </row>
    <row r="280" spans="1:5" ht="12.75">
      <c r="A280" s="4"/>
      <c r="B280" s="175"/>
      <c r="C280" s="175"/>
      <c r="D280" s="175"/>
      <c r="E280" s="175"/>
    </row>
    <row r="281" spans="1:5" ht="12.75">
      <c r="A281" s="4"/>
      <c r="B281" s="175"/>
      <c r="C281" s="175"/>
      <c r="D281" s="175"/>
      <c r="E281" s="175"/>
    </row>
    <row r="282" spans="1:5" ht="12.75">
      <c r="A282" s="4"/>
      <c r="B282" s="175"/>
      <c r="C282" s="175"/>
      <c r="D282" s="175"/>
      <c r="E282" s="175"/>
    </row>
    <row r="283" spans="1:5" ht="12.75">
      <c r="A283" s="4"/>
      <c r="B283" s="175"/>
      <c r="C283" s="175"/>
      <c r="D283" s="175"/>
      <c r="E283" s="175"/>
    </row>
    <row r="284" spans="1:5" ht="12.75">
      <c r="A284" s="4"/>
      <c r="B284" s="175"/>
      <c r="C284" s="175"/>
      <c r="D284" s="175"/>
      <c r="E284" s="175"/>
    </row>
    <row r="285" spans="1:5" ht="12.75">
      <c r="A285" s="4"/>
      <c r="B285" s="175"/>
      <c r="C285" s="175"/>
      <c r="D285" s="175"/>
      <c r="E285" s="175"/>
    </row>
    <row r="286" spans="1:5" ht="12.75">
      <c r="A286" s="4"/>
      <c r="B286" s="175"/>
      <c r="C286" s="175"/>
      <c r="D286" s="175"/>
      <c r="E286" s="175"/>
    </row>
    <row r="287" spans="1:5" ht="12.75">
      <c r="A287" s="4"/>
      <c r="B287" s="175"/>
      <c r="C287" s="175"/>
      <c r="D287" s="175"/>
      <c r="E287" s="175"/>
    </row>
    <row r="288" spans="1:5" ht="12.75">
      <c r="A288" s="4"/>
      <c r="B288" s="175"/>
      <c r="C288" s="175"/>
      <c r="D288" s="175"/>
      <c r="E288" s="175"/>
    </row>
    <row r="289" spans="1:5" ht="12.75">
      <c r="A289" s="4"/>
      <c r="B289" s="175"/>
      <c r="C289" s="175"/>
      <c r="D289" s="175"/>
      <c r="E289" s="175"/>
    </row>
    <row r="290" spans="1:5" ht="12.75">
      <c r="A290" s="4"/>
      <c r="B290" s="175"/>
      <c r="C290" s="175"/>
      <c r="D290" s="175"/>
      <c r="E290" s="175"/>
    </row>
    <row r="291" spans="1:5" ht="12.75">
      <c r="A291" s="4"/>
      <c r="B291" s="175"/>
      <c r="C291" s="175"/>
      <c r="D291" s="175"/>
      <c r="E291" s="175"/>
    </row>
    <row r="292" spans="1:5" ht="12.75">
      <c r="A292" s="4"/>
      <c r="B292" s="175"/>
      <c r="C292" s="175"/>
      <c r="D292" s="175"/>
      <c r="E292" s="175"/>
    </row>
    <row r="293" spans="1:5" ht="12.75">
      <c r="A293" s="4"/>
      <c r="B293" s="175"/>
      <c r="C293" s="175"/>
      <c r="D293" s="175"/>
      <c r="E293" s="175"/>
    </row>
    <row r="294" spans="1:5" ht="12.75">
      <c r="A294" s="4"/>
      <c r="B294" s="175"/>
      <c r="C294" s="175"/>
      <c r="D294" s="175"/>
      <c r="E294" s="175"/>
    </row>
    <row r="295" spans="1:5" ht="12.75">
      <c r="A295" s="4"/>
      <c r="B295" s="175"/>
      <c r="C295" s="175"/>
      <c r="D295" s="175"/>
      <c r="E295" s="175"/>
    </row>
    <row r="296" spans="1:5" ht="12.75">
      <c r="A296" s="4"/>
      <c r="B296" s="175"/>
      <c r="C296" s="175"/>
      <c r="D296" s="175"/>
      <c r="E296" s="175"/>
    </row>
    <row r="297" spans="1:5" ht="12.75">
      <c r="A297" s="4"/>
      <c r="B297" s="175"/>
      <c r="C297" s="175"/>
      <c r="D297" s="175"/>
      <c r="E297" s="175"/>
    </row>
    <row r="298" spans="1:5" ht="12.75">
      <c r="A298" s="4"/>
      <c r="B298" s="175"/>
      <c r="C298" s="175"/>
      <c r="D298" s="175"/>
      <c r="E298" s="175"/>
    </row>
    <row r="299" spans="1:5" ht="12.75">
      <c r="A299" s="4"/>
      <c r="B299" s="175"/>
      <c r="C299" s="175"/>
      <c r="D299" s="175"/>
      <c r="E299" s="175"/>
    </row>
    <row r="300" spans="1:5" ht="12.75">
      <c r="A300" s="4"/>
      <c r="B300" s="175"/>
      <c r="C300" s="175"/>
      <c r="D300" s="175"/>
      <c r="E300" s="175"/>
    </row>
    <row r="301" spans="1:5" ht="12.75">
      <c r="A301" s="4"/>
      <c r="B301" s="175"/>
      <c r="C301" s="175"/>
      <c r="D301" s="175"/>
      <c r="E301" s="175"/>
    </row>
    <row r="302" spans="1:5" ht="12.75">
      <c r="A302" s="4"/>
      <c r="B302" s="175"/>
      <c r="C302" s="175"/>
      <c r="D302" s="175"/>
      <c r="E302" s="175"/>
    </row>
    <row r="303" spans="1:5" ht="12.75">
      <c r="A303" s="4"/>
      <c r="B303" s="175"/>
      <c r="C303" s="175"/>
      <c r="D303" s="175"/>
      <c r="E303" s="175"/>
    </row>
    <row r="304" spans="1:5" ht="12.75">
      <c r="A304" s="4"/>
      <c r="B304" s="175"/>
      <c r="C304" s="175"/>
      <c r="D304" s="175"/>
      <c r="E304" s="175"/>
    </row>
    <row r="305" spans="1:5" ht="12.75">
      <c r="A305" s="4"/>
      <c r="B305" s="175"/>
      <c r="C305" s="175"/>
      <c r="D305" s="175"/>
      <c r="E305" s="175"/>
    </row>
    <row r="306" spans="1:5" ht="12.75">
      <c r="A306" s="4"/>
      <c r="B306" s="175"/>
      <c r="C306" s="175"/>
      <c r="D306" s="175"/>
      <c r="E306" s="175"/>
    </row>
    <row r="307" spans="1:5" ht="12.75">
      <c r="A307" s="4"/>
      <c r="B307" s="175"/>
      <c r="C307" s="175"/>
      <c r="D307" s="175"/>
      <c r="E307" s="175"/>
    </row>
    <row r="308" spans="1:5" ht="12.75">
      <c r="A308" s="4"/>
      <c r="B308" s="175"/>
      <c r="C308" s="175"/>
      <c r="D308" s="175"/>
      <c r="E308" s="175"/>
    </row>
    <row r="309" spans="1:5" ht="12.75">
      <c r="A309" s="4"/>
      <c r="B309" s="175"/>
      <c r="C309" s="175"/>
      <c r="D309" s="175"/>
      <c r="E309" s="175"/>
    </row>
    <row r="310" spans="1:5" ht="12.75">
      <c r="A310" s="4"/>
      <c r="B310" s="175"/>
      <c r="C310" s="175"/>
      <c r="D310" s="175"/>
      <c r="E310" s="175"/>
    </row>
    <row r="311" spans="1:5" ht="12.75">
      <c r="A311" s="4"/>
      <c r="B311" s="175"/>
      <c r="C311" s="175"/>
      <c r="D311" s="175"/>
      <c r="E311" s="175"/>
    </row>
    <row r="312" spans="1:5" ht="12.75">
      <c r="A312" s="4"/>
      <c r="B312" s="175"/>
      <c r="C312" s="175"/>
      <c r="D312" s="175"/>
      <c r="E312" s="175"/>
    </row>
    <row r="313" spans="1:5" ht="12.75">
      <c r="A313" s="4"/>
      <c r="B313" s="175"/>
      <c r="C313" s="175"/>
      <c r="D313" s="175"/>
      <c r="E313" s="175"/>
    </row>
    <row r="314" spans="1:5" ht="12.75">
      <c r="A314" s="4"/>
      <c r="B314" s="175"/>
      <c r="C314" s="175"/>
      <c r="D314" s="175"/>
      <c r="E314" s="175"/>
    </row>
    <row r="315" spans="1:5" ht="12.75">
      <c r="A315" s="4"/>
      <c r="B315" s="175"/>
      <c r="C315" s="175"/>
      <c r="D315" s="175"/>
      <c r="E315" s="175"/>
    </row>
    <row r="316" spans="1:5" ht="12.75">
      <c r="A316" s="4"/>
      <c r="B316" s="175"/>
      <c r="C316" s="175"/>
      <c r="D316" s="175"/>
      <c r="E316" s="175"/>
    </row>
    <row r="317" spans="1:5" ht="12.75">
      <c r="A317" s="4"/>
      <c r="B317" s="175"/>
      <c r="C317" s="175"/>
      <c r="D317" s="175"/>
      <c r="E317" s="175"/>
    </row>
    <row r="318" spans="1:5" ht="12.75">
      <c r="A318" s="4"/>
      <c r="B318" s="175"/>
      <c r="C318" s="175"/>
      <c r="D318" s="175"/>
      <c r="E318" s="175"/>
    </row>
    <row r="319" spans="1:5" ht="12.75">
      <c r="A319" s="4"/>
      <c r="B319" s="175"/>
      <c r="C319" s="175"/>
      <c r="D319" s="175"/>
      <c r="E319" s="175"/>
    </row>
    <row r="320" spans="1:5" ht="12.75">
      <c r="A320" s="4"/>
      <c r="B320" s="175"/>
      <c r="C320" s="175"/>
      <c r="D320" s="175"/>
      <c r="E320" s="175"/>
    </row>
    <row r="321" spans="1:5" ht="12.75">
      <c r="A321" s="4"/>
      <c r="B321" s="175"/>
      <c r="C321" s="175"/>
      <c r="D321" s="175"/>
      <c r="E321" s="175"/>
    </row>
    <row r="322" spans="1:5" ht="12.75">
      <c r="A322" s="4"/>
      <c r="B322" s="175"/>
      <c r="C322" s="175"/>
      <c r="D322" s="175"/>
      <c r="E322" s="175"/>
    </row>
    <row r="323" spans="1:5" ht="12.75">
      <c r="A323" s="4"/>
      <c r="B323" s="175"/>
      <c r="C323" s="175"/>
      <c r="D323" s="175"/>
      <c r="E323" s="175"/>
    </row>
    <row r="324" spans="1:5" ht="12.75">
      <c r="A324" s="4"/>
      <c r="B324" s="175"/>
      <c r="C324" s="175"/>
      <c r="D324" s="175"/>
      <c r="E324" s="175"/>
    </row>
    <row r="325" spans="1:5" ht="12.75">
      <c r="A325" s="4"/>
      <c r="B325" s="175"/>
      <c r="C325" s="175"/>
      <c r="D325" s="175"/>
      <c r="E325" s="175"/>
    </row>
    <row r="326" spans="1:5" ht="12.75">
      <c r="A326" s="4"/>
      <c r="B326" s="175"/>
      <c r="C326" s="175"/>
      <c r="D326" s="175"/>
      <c r="E326" s="175"/>
    </row>
    <row r="327" spans="1:5" ht="12.75">
      <c r="A327" s="4"/>
      <c r="B327" s="175"/>
      <c r="C327" s="175"/>
      <c r="D327" s="175"/>
      <c r="E327" s="175"/>
    </row>
    <row r="328" spans="1:5" ht="12.75">
      <c r="A328" s="4"/>
      <c r="B328" s="175"/>
      <c r="C328" s="175"/>
      <c r="D328" s="175"/>
      <c r="E328" s="175"/>
    </row>
    <row r="329" spans="1:5" ht="12.75">
      <c r="A329" s="4"/>
      <c r="B329" s="175"/>
      <c r="C329" s="175"/>
      <c r="D329" s="175"/>
      <c r="E329" s="175"/>
    </row>
    <row r="330" spans="1:5" ht="12.75">
      <c r="A330" s="4"/>
      <c r="B330" s="175"/>
      <c r="C330" s="175"/>
      <c r="D330" s="175"/>
      <c r="E330" s="175"/>
    </row>
    <row r="331" spans="1:5" ht="12.75">
      <c r="A331" s="4"/>
      <c r="B331" s="175"/>
      <c r="C331" s="175"/>
      <c r="D331" s="175"/>
      <c r="E331" s="175"/>
    </row>
    <row r="332" spans="1:5" ht="12.75">
      <c r="A332" s="4"/>
      <c r="B332" s="175"/>
      <c r="C332" s="175"/>
      <c r="D332" s="175"/>
      <c r="E332" s="175"/>
    </row>
    <row r="333" spans="1:5" ht="12.75">
      <c r="A333" s="4"/>
      <c r="B333" s="175"/>
      <c r="C333" s="175"/>
      <c r="D333" s="175"/>
      <c r="E333" s="175"/>
    </row>
    <row r="334" spans="1:5" ht="12.75">
      <c r="A334" s="4"/>
      <c r="B334" s="175"/>
      <c r="C334" s="175"/>
      <c r="D334" s="175"/>
      <c r="E334" s="175"/>
    </row>
    <row r="335" spans="1:5" ht="12.75">
      <c r="A335" s="4"/>
      <c r="B335" s="175"/>
      <c r="C335" s="175"/>
      <c r="D335" s="175"/>
      <c r="E335" s="175"/>
    </row>
    <row r="336" spans="1:5" ht="12.75">
      <c r="A336" s="4"/>
      <c r="B336" s="175"/>
      <c r="C336" s="175"/>
      <c r="D336" s="175"/>
      <c r="E336" s="175"/>
    </row>
    <row r="337" spans="1:5" ht="12.75">
      <c r="A337" s="4"/>
      <c r="B337" s="175"/>
      <c r="C337" s="175"/>
      <c r="D337" s="175"/>
      <c r="E337" s="175"/>
    </row>
    <row r="338" spans="1:5" ht="12.75">
      <c r="A338" s="4"/>
      <c r="B338" s="175"/>
      <c r="C338" s="175"/>
      <c r="D338" s="175"/>
      <c r="E338" s="175"/>
    </row>
    <row r="339" spans="1:5" ht="12.75">
      <c r="A339" s="4"/>
      <c r="B339" s="175"/>
      <c r="C339" s="175"/>
      <c r="D339" s="175"/>
      <c r="E339" s="175"/>
    </row>
    <row r="340" spans="1:5" ht="12.75">
      <c r="A340" s="4"/>
      <c r="B340" s="175"/>
      <c r="C340" s="175"/>
      <c r="D340" s="175"/>
      <c r="E340" s="175"/>
    </row>
    <row r="341" spans="1:5" ht="12.75">
      <c r="A341" s="4"/>
      <c r="B341" s="175"/>
      <c r="C341" s="175"/>
      <c r="D341" s="175"/>
      <c r="E341" s="175"/>
    </row>
    <row r="342" spans="1:5" ht="12.75">
      <c r="A342" s="4"/>
      <c r="B342" s="175"/>
      <c r="C342" s="175"/>
      <c r="D342" s="175"/>
      <c r="E342" s="175"/>
    </row>
    <row r="343" spans="1:5" ht="12.75">
      <c r="A343" s="4"/>
      <c r="B343" s="175"/>
      <c r="C343" s="175"/>
      <c r="D343" s="175"/>
      <c r="E343" s="175"/>
    </row>
    <row r="344" spans="1:5" ht="12.75">
      <c r="A344" s="4"/>
      <c r="B344" s="175"/>
      <c r="C344" s="175"/>
      <c r="D344" s="175"/>
      <c r="E344" s="175"/>
    </row>
    <row r="345" spans="1:5" ht="12.75">
      <c r="A345" s="4"/>
      <c r="B345" s="175"/>
      <c r="C345" s="175"/>
      <c r="D345" s="175"/>
      <c r="E345" s="175"/>
    </row>
    <row r="346" spans="1:5" ht="12.75">
      <c r="A346" s="4"/>
      <c r="B346" s="175"/>
      <c r="C346" s="175"/>
      <c r="D346" s="175"/>
      <c r="E346" s="175"/>
    </row>
    <row r="347" spans="1:5" ht="12.75">
      <c r="A347" s="4"/>
      <c r="B347" s="175"/>
      <c r="C347" s="175"/>
      <c r="D347" s="175"/>
      <c r="E347" s="175"/>
    </row>
    <row r="348" spans="1:5" ht="12.75">
      <c r="A348" s="4"/>
      <c r="B348" s="175"/>
      <c r="C348" s="175"/>
      <c r="D348" s="175"/>
      <c r="E348" s="175"/>
    </row>
    <row r="349" spans="1:5" ht="12.75">
      <c r="A349" s="4"/>
      <c r="B349" s="175"/>
      <c r="C349" s="175"/>
      <c r="D349" s="175"/>
      <c r="E349" s="175"/>
    </row>
    <row r="350" spans="1:5" ht="12.75">
      <c r="A350" s="4"/>
      <c r="B350" s="175"/>
      <c r="C350" s="175"/>
      <c r="D350" s="175"/>
      <c r="E350" s="175"/>
    </row>
    <row r="351" spans="1:5" ht="12.75">
      <c r="A351" s="4"/>
      <c r="B351" s="175"/>
      <c r="C351" s="175"/>
      <c r="D351" s="175"/>
      <c r="E351" s="175"/>
    </row>
    <row r="352" spans="1:5" ht="12.75">
      <c r="A352" s="4"/>
      <c r="B352" s="175"/>
      <c r="C352" s="175"/>
      <c r="D352" s="175"/>
      <c r="E352" s="175"/>
    </row>
    <row r="353" spans="1:5" ht="12.75">
      <c r="A353" s="4"/>
      <c r="B353" s="175"/>
      <c r="C353" s="175"/>
      <c r="D353" s="175"/>
      <c r="E353" s="175"/>
    </row>
    <row r="354" spans="1:5" ht="12.75">
      <c r="A354" s="4"/>
      <c r="B354" s="175"/>
      <c r="C354" s="175"/>
      <c r="D354" s="175"/>
      <c r="E354" s="175"/>
    </row>
    <row r="355" spans="1:5" ht="12.75">
      <c r="A355" s="4"/>
      <c r="B355" s="175"/>
      <c r="C355" s="175"/>
      <c r="D355" s="175"/>
      <c r="E355" s="175"/>
    </row>
    <row r="356" spans="1:5" ht="12.75">
      <c r="A356" s="4"/>
      <c r="B356" s="175"/>
      <c r="C356" s="175"/>
      <c r="D356" s="175"/>
      <c r="E356" s="175"/>
    </row>
    <row r="357" spans="1:5" ht="12.75">
      <c r="A357" s="4"/>
      <c r="B357" s="175"/>
      <c r="C357" s="175"/>
      <c r="D357" s="175"/>
      <c r="E357" s="175"/>
    </row>
    <row r="358" spans="1:5" ht="12.75">
      <c r="A358" s="4"/>
      <c r="B358" s="175"/>
      <c r="C358" s="175"/>
      <c r="D358" s="175"/>
      <c r="E358" s="175"/>
    </row>
    <row r="359" spans="1:5" ht="12.75">
      <c r="A359" s="4"/>
      <c r="B359" s="175"/>
      <c r="C359" s="175"/>
      <c r="D359" s="175"/>
      <c r="E359" s="175"/>
    </row>
    <row r="360" spans="1:5" ht="12.75">
      <c r="A360" s="4"/>
      <c r="B360" s="175"/>
      <c r="C360" s="175"/>
      <c r="D360" s="175"/>
      <c r="E360" s="175"/>
    </row>
    <row r="361" spans="1:5" ht="12.75">
      <c r="A361" s="4"/>
      <c r="B361" s="175"/>
      <c r="C361" s="175"/>
      <c r="D361" s="175"/>
      <c r="E361" s="175"/>
    </row>
    <row r="362" spans="1:5" ht="12.75">
      <c r="A362" s="4"/>
      <c r="B362" s="175"/>
      <c r="C362" s="175"/>
      <c r="D362" s="175"/>
      <c r="E362" s="175"/>
    </row>
    <row r="363" spans="1:5" ht="12.75">
      <c r="A363" s="4"/>
      <c r="B363" s="175"/>
      <c r="C363" s="175"/>
      <c r="D363" s="175"/>
      <c r="E363" s="175"/>
    </row>
    <row r="364" spans="1:5" ht="12.75">
      <c r="A364" s="4"/>
      <c r="B364" s="175"/>
      <c r="C364" s="175"/>
      <c r="D364" s="175"/>
      <c r="E364" s="175"/>
    </row>
    <row r="365" spans="1:5" ht="12.75">
      <c r="A365" s="4"/>
      <c r="B365" s="175"/>
      <c r="C365" s="175"/>
      <c r="D365" s="175"/>
      <c r="E365" s="175"/>
    </row>
    <row r="366" spans="1:5" ht="12.75">
      <c r="A366" s="4"/>
      <c r="B366" s="175"/>
      <c r="C366" s="175"/>
      <c r="D366" s="175"/>
      <c r="E366" s="175"/>
    </row>
    <row r="367" spans="1:5" ht="12.75">
      <c r="A367" s="4"/>
      <c r="B367" s="175"/>
      <c r="C367" s="175"/>
      <c r="D367" s="175"/>
      <c r="E367" s="175"/>
    </row>
    <row r="368" spans="1:5" ht="12.75">
      <c r="A368" s="4"/>
      <c r="B368" s="175"/>
      <c r="C368" s="175"/>
      <c r="D368" s="175"/>
      <c r="E368" s="175"/>
    </row>
    <row r="369" spans="1:5" ht="12.75">
      <c r="A369" s="4"/>
      <c r="B369" s="175"/>
      <c r="C369" s="175"/>
      <c r="D369" s="175"/>
      <c r="E369" s="175"/>
    </row>
    <row r="370" spans="1:5" ht="12.75">
      <c r="A370" s="4"/>
      <c r="B370" s="175"/>
      <c r="C370" s="175"/>
      <c r="D370" s="175"/>
      <c r="E370" s="175"/>
    </row>
    <row r="371" spans="1:5" ht="12.75">
      <c r="A371" s="4"/>
      <c r="B371" s="175"/>
      <c r="C371" s="175"/>
      <c r="D371" s="175"/>
      <c r="E371" s="175"/>
    </row>
    <row r="372" spans="1:5" ht="12.75">
      <c r="A372" s="4"/>
      <c r="B372" s="175"/>
      <c r="C372" s="175"/>
      <c r="D372" s="175"/>
      <c r="E372" s="175"/>
    </row>
    <row r="373" spans="1:5" ht="12.75">
      <c r="A373" s="4"/>
      <c r="B373" s="175"/>
      <c r="C373" s="175"/>
      <c r="D373" s="175"/>
      <c r="E373" s="175"/>
    </row>
    <row r="374" spans="1:5" ht="12.75">
      <c r="A374" s="4"/>
      <c r="B374" s="175"/>
      <c r="C374" s="175"/>
      <c r="D374" s="175"/>
      <c r="E374" s="175"/>
    </row>
    <row r="375" spans="1:5" ht="12.75">
      <c r="A375" s="4"/>
      <c r="B375" s="175"/>
      <c r="C375" s="175"/>
      <c r="D375" s="175"/>
      <c r="E375" s="175"/>
    </row>
    <row r="376" spans="1:5" ht="12.75">
      <c r="A376" s="4"/>
      <c r="B376" s="175"/>
      <c r="C376" s="175"/>
      <c r="D376" s="175"/>
      <c r="E376" s="175"/>
    </row>
    <row r="377" spans="1:5" ht="12.75">
      <c r="A377" s="4"/>
      <c r="B377" s="175"/>
      <c r="C377" s="175"/>
      <c r="D377" s="175"/>
      <c r="E377" s="175"/>
    </row>
    <row r="378" spans="1:5" ht="12.75">
      <c r="A378" s="4"/>
      <c r="B378" s="175"/>
      <c r="C378" s="175"/>
      <c r="D378" s="175"/>
      <c r="E378" s="175"/>
    </row>
    <row r="379" spans="1:5" ht="12.75">
      <c r="A379" s="4"/>
      <c r="B379" s="175"/>
      <c r="C379" s="175"/>
      <c r="D379" s="175"/>
      <c r="E379" s="175"/>
    </row>
    <row r="380" spans="1:5" ht="12.75">
      <c r="A380" s="4"/>
      <c r="B380" s="175"/>
      <c r="C380" s="175"/>
      <c r="D380" s="175"/>
      <c r="E380" s="175"/>
    </row>
    <row r="381" spans="1:5" ht="12.75">
      <c r="A381" s="4"/>
      <c r="B381" s="175"/>
      <c r="C381" s="175"/>
      <c r="D381" s="175"/>
      <c r="E381" s="175"/>
    </row>
    <row r="382" spans="1:5" ht="12.75">
      <c r="A382" s="4"/>
      <c r="B382" s="175"/>
      <c r="C382" s="175"/>
      <c r="D382" s="175"/>
      <c r="E382" s="175"/>
    </row>
    <row r="383" spans="1:5" ht="12.75">
      <c r="A383" s="4"/>
      <c r="B383" s="175"/>
      <c r="C383" s="175"/>
      <c r="D383" s="175"/>
      <c r="E383" s="175"/>
    </row>
    <row r="384" spans="1:5" ht="12.75">
      <c r="A384" s="4"/>
      <c r="B384" s="175"/>
      <c r="C384" s="175"/>
      <c r="D384" s="175"/>
      <c r="E384" s="175"/>
    </row>
    <row r="385" spans="1:5" ht="12.75">
      <c r="A385" s="4"/>
      <c r="B385" s="175"/>
      <c r="C385" s="175"/>
      <c r="D385" s="175"/>
      <c r="E385" s="175"/>
    </row>
    <row r="386" spans="1:5" ht="12.75">
      <c r="A386" s="4"/>
      <c r="B386" s="175"/>
      <c r="C386" s="175"/>
      <c r="D386" s="175"/>
      <c r="E386" s="175"/>
    </row>
    <row r="387" spans="1:5" ht="12.75">
      <c r="A387" s="4"/>
      <c r="B387" s="175"/>
      <c r="C387" s="175"/>
      <c r="D387" s="175"/>
      <c r="E387" s="175"/>
    </row>
    <row r="388" spans="1:5" ht="12.75">
      <c r="A388" s="4"/>
      <c r="B388" s="175"/>
      <c r="C388" s="175"/>
      <c r="D388" s="175"/>
      <c r="E388" s="175"/>
    </row>
    <row r="389" spans="1:5" ht="12.75">
      <c r="A389" s="4"/>
      <c r="B389" s="175"/>
      <c r="C389" s="175"/>
      <c r="D389" s="175"/>
      <c r="E389" s="175"/>
    </row>
    <row r="390" spans="1:5" ht="12.75">
      <c r="A390" s="4"/>
      <c r="B390" s="175"/>
      <c r="C390" s="175"/>
      <c r="D390" s="175"/>
      <c r="E390" s="175"/>
    </row>
    <row r="391" spans="1:5" ht="12.75">
      <c r="A391" s="4"/>
      <c r="B391" s="175"/>
      <c r="C391" s="175"/>
      <c r="D391" s="175"/>
      <c r="E391" s="175"/>
    </row>
    <row r="392" spans="1:5" ht="12.75">
      <c r="A392" s="4"/>
      <c r="B392" s="175"/>
      <c r="C392" s="175"/>
      <c r="D392" s="175"/>
      <c r="E392" s="175"/>
    </row>
    <row r="393" spans="1:5" ht="12.75">
      <c r="A393" s="4"/>
      <c r="B393" s="175"/>
      <c r="C393" s="175"/>
      <c r="D393" s="175"/>
      <c r="E393" s="175"/>
    </row>
    <row r="394" spans="1:5" ht="12.75">
      <c r="A394" s="4"/>
      <c r="B394" s="175"/>
      <c r="C394" s="175"/>
      <c r="D394" s="175"/>
      <c r="E394" s="175"/>
    </row>
    <row r="395" spans="1:5" ht="12.75">
      <c r="A395" s="4"/>
      <c r="B395" s="175"/>
      <c r="C395" s="175"/>
      <c r="D395" s="175"/>
      <c r="E395" s="175"/>
    </row>
    <row r="396" spans="1:5" ht="12.75">
      <c r="A396" s="4"/>
      <c r="B396" s="175"/>
      <c r="C396" s="175"/>
      <c r="D396" s="175"/>
      <c r="E396" s="175"/>
    </row>
    <row r="397" spans="1:5" ht="12.75">
      <c r="A397" s="4"/>
      <c r="B397" s="175"/>
      <c r="C397" s="175"/>
      <c r="D397" s="175"/>
      <c r="E397" s="175"/>
    </row>
    <row r="398" spans="1:5" ht="12.75">
      <c r="A398" s="4"/>
      <c r="B398" s="175"/>
      <c r="C398" s="175"/>
      <c r="D398" s="175"/>
      <c r="E398" s="175"/>
    </row>
    <row r="399" spans="1:5" ht="12.75">
      <c r="A399" s="4"/>
      <c r="B399" s="175"/>
      <c r="C399" s="175"/>
      <c r="D399" s="175"/>
      <c r="E399" s="175"/>
    </row>
    <row r="400" spans="1:5" ht="12.75">
      <c r="A400" s="4"/>
      <c r="B400" s="175"/>
      <c r="C400" s="175"/>
      <c r="D400" s="175"/>
      <c r="E400" s="175"/>
    </row>
    <row r="401" spans="1:5" ht="12.75">
      <c r="A401" s="4"/>
      <c r="B401" s="175"/>
      <c r="C401" s="175"/>
      <c r="D401" s="175"/>
      <c r="E401" s="175"/>
    </row>
    <row r="402" spans="1:5" ht="12.75">
      <c r="A402" s="4"/>
      <c r="B402" s="175"/>
      <c r="C402" s="175"/>
      <c r="D402" s="175"/>
      <c r="E402" s="175"/>
    </row>
    <row r="403" spans="1:5" ht="12.75">
      <c r="A403" s="4"/>
      <c r="B403" s="175"/>
      <c r="C403" s="175"/>
      <c r="D403" s="175"/>
      <c r="E403" s="175"/>
    </row>
    <row r="404" spans="1:5" ht="12.75">
      <c r="A404" s="4"/>
      <c r="B404" s="175"/>
      <c r="C404" s="175"/>
      <c r="D404" s="175"/>
      <c r="E404" s="175"/>
    </row>
    <row r="405" spans="1:5" ht="12.75">
      <c r="A405" s="4"/>
      <c r="B405" s="175"/>
      <c r="C405" s="175"/>
      <c r="D405" s="175"/>
      <c r="E405" s="175"/>
    </row>
    <row r="406" spans="1:5" ht="12.75">
      <c r="A406" s="4"/>
      <c r="B406" s="175"/>
      <c r="C406" s="175"/>
      <c r="D406" s="175"/>
      <c r="E406" s="175"/>
    </row>
    <row r="407" spans="1:5" ht="12.75">
      <c r="A407" s="4"/>
      <c r="B407" s="175"/>
      <c r="C407" s="175"/>
      <c r="D407" s="175"/>
      <c r="E407" s="175"/>
    </row>
    <row r="408" spans="1:5" ht="12.75">
      <c r="A408" s="4"/>
      <c r="B408" s="175"/>
      <c r="C408" s="175"/>
      <c r="D408" s="175"/>
      <c r="E408" s="175"/>
    </row>
    <row r="409" spans="1:5" ht="12.75">
      <c r="A409" s="4"/>
      <c r="B409" s="175"/>
      <c r="C409" s="175"/>
      <c r="D409" s="175"/>
      <c r="E409" s="175"/>
    </row>
    <row r="410" spans="1:5" ht="12.75">
      <c r="A410" s="4"/>
      <c r="B410" s="175"/>
      <c r="C410" s="175"/>
      <c r="D410" s="175"/>
      <c r="E410" s="175"/>
    </row>
    <row r="411" spans="1:5" ht="12.75">
      <c r="A411" s="4"/>
      <c r="B411" s="175"/>
      <c r="C411" s="175"/>
      <c r="D411" s="175"/>
      <c r="E411" s="175"/>
    </row>
    <row r="412" spans="1:5" ht="12.75">
      <c r="A412" s="4"/>
      <c r="B412" s="175"/>
      <c r="C412" s="175"/>
      <c r="D412" s="175"/>
      <c r="E412" s="175"/>
    </row>
    <row r="413" spans="1:5" ht="12.75">
      <c r="A413" s="4"/>
      <c r="B413" s="175"/>
      <c r="C413" s="175"/>
      <c r="D413" s="175"/>
      <c r="E413" s="175"/>
    </row>
    <row r="414" spans="1:5" ht="12.75">
      <c r="A414" s="4"/>
      <c r="B414" s="175"/>
      <c r="C414" s="175"/>
      <c r="D414" s="175"/>
      <c r="E414" s="175"/>
    </row>
  </sheetData>
  <sheetProtection/>
  <mergeCells count="6">
    <mergeCell ref="A5:F5"/>
    <mergeCell ref="A6:F6"/>
    <mergeCell ref="A1:F1"/>
    <mergeCell ref="A2:F2"/>
    <mergeCell ref="A3:F3"/>
    <mergeCell ref="A4:F4"/>
  </mergeCells>
  <printOptions/>
  <pageMargins left="0.6299212598425197" right="0.1968503937007874" top="0.3937007874015748" bottom="0.3937007874015748" header="0.35433070866141736" footer="0.4724409448818898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6"/>
  <sheetViews>
    <sheetView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G13" sqref="G13"/>
    </sheetView>
  </sheetViews>
  <sheetFormatPr defaultColWidth="9.00390625" defaultRowHeight="12.75"/>
  <cols>
    <col min="1" max="1" width="64.125" style="115" customWidth="1"/>
    <col min="2" max="2" width="14.875" style="549" customWidth="1"/>
    <col min="3" max="3" width="6.625" style="549" customWidth="1"/>
    <col min="4" max="5" width="5.625" style="549" customWidth="1"/>
    <col min="6" max="6" width="11.625" style="549" customWidth="1"/>
    <col min="7" max="7" width="11.875" style="549" customWidth="1"/>
    <col min="8" max="8" width="12.00390625" style="231" customWidth="1"/>
    <col min="9" max="9" width="4.125" style="271" customWidth="1"/>
  </cols>
  <sheetData>
    <row r="1" spans="1:8" ht="12.75" customHeight="1">
      <c r="A1" s="638" t="s">
        <v>703</v>
      </c>
      <c r="B1" s="678"/>
      <c r="C1" s="678"/>
      <c r="D1" s="678"/>
      <c r="E1" s="678"/>
      <c r="F1" s="678"/>
      <c r="G1" s="678"/>
      <c r="H1" s="678"/>
    </row>
    <row r="2" spans="1:8" ht="12.75" customHeight="1">
      <c r="A2" s="638" t="s">
        <v>490</v>
      </c>
      <c r="B2" s="678"/>
      <c r="C2" s="678"/>
      <c r="D2" s="678"/>
      <c r="E2" s="678"/>
      <c r="F2" s="678"/>
      <c r="G2" s="678"/>
      <c r="H2" s="678"/>
    </row>
    <row r="3" spans="1:8" ht="12.75" customHeight="1">
      <c r="A3" s="638" t="s">
        <v>489</v>
      </c>
      <c r="B3" s="678"/>
      <c r="C3" s="678"/>
      <c r="D3" s="678"/>
      <c r="E3" s="678"/>
      <c r="F3" s="678"/>
      <c r="G3" s="678"/>
      <c r="H3" s="678"/>
    </row>
    <row r="4" spans="1:8" ht="14.25" customHeight="1">
      <c r="A4" s="679" t="s">
        <v>701</v>
      </c>
      <c r="B4" s="680"/>
      <c r="C4" s="680"/>
      <c r="D4" s="680"/>
      <c r="E4" s="680"/>
      <c r="F4" s="680"/>
      <c r="G4" s="680"/>
      <c r="H4" s="680"/>
    </row>
    <row r="5" spans="1:8" ht="10.5" customHeight="1">
      <c r="A5" s="676"/>
      <c r="B5" s="676"/>
      <c r="C5" s="676"/>
      <c r="D5" s="676"/>
      <c r="E5" s="676"/>
      <c r="F5" s="676"/>
      <c r="G5" s="676"/>
      <c r="H5" s="676"/>
    </row>
    <row r="6" spans="1:8" ht="61.5" customHeight="1">
      <c r="A6" s="675" t="s">
        <v>702</v>
      </c>
      <c r="B6" s="677"/>
      <c r="C6" s="677"/>
      <c r="D6" s="677"/>
      <c r="E6" s="677"/>
      <c r="F6" s="677"/>
      <c r="G6" s="677"/>
      <c r="H6" s="677"/>
    </row>
    <row r="7" spans="1:8" ht="16.5" customHeight="1">
      <c r="A7" s="547"/>
      <c r="B7" s="27"/>
      <c r="C7" s="27"/>
      <c r="D7" s="27"/>
      <c r="E7" s="27"/>
      <c r="F7" s="27"/>
      <c r="G7" s="27"/>
      <c r="H7" s="176" t="s">
        <v>114</v>
      </c>
    </row>
    <row r="8" spans="1:8" ht="40.5" customHeight="1">
      <c r="A8" s="164" t="s">
        <v>195</v>
      </c>
      <c r="B8" s="164" t="s">
        <v>742</v>
      </c>
      <c r="C8" s="164" t="s">
        <v>162</v>
      </c>
      <c r="D8" s="164" t="s">
        <v>163</v>
      </c>
      <c r="E8" s="164" t="s">
        <v>187</v>
      </c>
      <c r="F8" s="164" t="s">
        <v>709</v>
      </c>
      <c r="G8" s="164" t="s">
        <v>149</v>
      </c>
      <c r="H8" s="122" t="s">
        <v>813</v>
      </c>
    </row>
    <row r="9" spans="1:8" ht="12" customHeight="1">
      <c r="A9" s="131">
        <v>1</v>
      </c>
      <c r="B9" s="132" t="s">
        <v>117</v>
      </c>
      <c r="C9" s="132" t="s">
        <v>118</v>
      </c>
      <c r="D9" s="132" t="s">
        <v>548</v>
      </c>
      <c r="E9" s="132" t="s">
        <v>119</v>
      </c>
      <c r="F9" s="132" t="s">
        <v>57</v>
      </c>
      <c r="G9" s="132" t="s">
        <v>25</v>
      </c>
      <c r="H9" s="133" t="s">
        <v>399</v>
      </c>
    </row>
    <row r="10" spans="1:8" ht="14.25" customHeight="1">
      <c r="A10" s="237" t="s">
        <v>577</v>
      </c>
      <c r="B10" s="158"/>
      <c r="C10" s="158"/>
      <c r="D10" s="158"/>
      <c r="E10" s="158"/>
      <c r="F10" s="156">
        <f aca="true" t="shared" si="0" ref="F10:H12">F11</f>
        <v>300</v>
      </c>
      <c r="G10" s="156">
        <f t="shared" si="0"/>
        <v>300</v>
      </c>
      <c r="H10" s="156">
        <f t="shared" si="0"/>
        <v>300</v>
      </c>
    </row>
    <row r="11" spans="1:9" s="115" customFormat="1" ht="32.25" customHeight="1">
      <c r="A11" s="551" t="s">
        <v>164</v>
      </c>
      <c r="B11" s="158"/>
      <c r="C11" s="158"/>
      <c r="D11" s="158"/>
      <c r="E11" s="158"/>
      <c r="F11" s="156">
        <f t="shared" si="0"/>
        <v>300</v>
      </c>
      <c r="G11" s="156">
        <f t="shared" si="0"/>
        <v>300</v>
      </c>
      <c r="H11" s="156">
        <f t="shared" si="0"/>
        <v>300</v>
      </c>
      <c r="I11" s="271"/>
    </row>
    <row r="12" spans="1:8" ht="33" customHeight="1">
      <c r="A12" s="152" t="s">
        <v>541</v>
      </c>
      <c r="B12" s="552" t="s">
        <v>604</v>
      </c>
      <c r="C12" s="580"/>
      <c r="D12" s="580"/>
      <c r="E12" s="580"/>
      <c r="F12" s="156">
        <f t="shared" si="0"/>
        <v>300</v>
      </c>
      <c r="G12" s="156">
        <f t="shared" si="0"/>
        <v>300</v>
      </c>
      <c r="H12" s="156">
        <f t="shared" si="0"/>
        <v>300</v>
      </c>
    </row>
    <row r="13" spans="1:8" ht="60">
      <c r="A13" s="86" t="s">
        <v>266</v>
      </c>
      <c r="B13" s="184" t="s">
        <v>265</v>
      </c>
      <c r="C13" s="203" t="s">
        <v>153</v>
      </c>
      <c r="D13" s="203" t="s">
        <v>249</v>
      </c>
      <c r="E13" s="184" t="s">
        <v>803</v>
      </c>
      <c r="F13" s="157">
        <f>9!I323</f>
        <v>300</v>
      </c>
      <c r="G13" s="157">
        <f>9!J323</f>
        <v>300</v>
      </c>
      <c r="H13" s="157">
        <f>9!K323</f>
        <v>300</v>
      </c>
    </row>
    <row r="14" spans="1:8" ht="15">
      <c r="A14" s="577"/>
      <c r="B14" s="578"/>
      <c r="C14" s="578"/>
      <c r="D14" s="578"/>
      <c r="E14" s="578"/>
      <c r="F14" s="578"/>
      <c r="G14" s="578"/>
      <c r="H14" s="579"/>
    </row>
    <row r="15" spans="1:7" ht="12.75">
      <c r="A15" s="4"/>
      <c r="B15" s="175"/>
      <c r="C15" s="175"/>
      <c r="D15" s="175"/>
      <c r="E15" s="175"/>
      <c r="F15" s="175"/>
      <c r="G15" s="175"/>
    </row>
    <row r="16" spans="1:7" ht="15.75">
      <c r="A16" s="537"/>
      <c r="B16" s="175"/>
      <c r="C16" s="175"/>
      <c r="D16" s="175"/>
      <c r="E16" s="175"/>
      <c r="F16" s="175"/>
      <c r="G16" s="175"/>
    </row>
    <row r="17" spans="1:7" ht="12.75">
      <c r="A17" s="4"/>
      <c r="B17" s="175"/>
      <c r="C17" s="175"/>
      <c r="D17" s="175"/>
      <c r="E17" s="175"/>
      <c r="F17" s="175"/>
      <c r="G17" s="175"/>
    </row>
    <row r="18" spans="1:7" ht="12.75">
      <c r="A18" s="4"/>
      <c r="B18" s="175"/>
      <c r="C18" s="175"/>
      <c r="D18" s="175"/>
      <c r="E18" s="175"/>
      <c r="F18" s="175"/>
      <c r="G18" s="175"/>
    </row>
    <row r="19" spans="1:7" ht="12.75">
      <c r="A19" s="4"/>
      <c r="B19" s="175"/>
      <c r="C19" s="175"/>
      <c r="D19" s="175"/>
      <c r="E19" s="175"/>
      <c r="F19" s="175"/>
      <c r="G19" s="175"/>
    </row>
    <row r="20" spans="1:7" ht="12.75">
      <c r="A20" s="4"/>
      <c r="B20" s="175"/>
      <c r="C20" s="175"/>
      <c r="D20" s="175"/>
      <c r="E20" s="175"/>
      <c r="F20" s="175"/>
      <c r="G20" s="175"/>
    </row>
    <row r="21" spans="1:7" ht="12.75">
      <c r="A21" s="4"/>
      <c r="B21" s="175"/>
      <c r="C21" s="175"/>
      <c r="D21" s="175"/>
      <c r="E21" s="175"/>
      <c r="F21" s="175"/>
      <c r="G21" s="175"/>
    </row>
    <row r="22" spans="1:7" ht="12.75">
      <c r="A22" s="4"/>
      <c r="B22" s="175"/>
      <c r="C22" s="175"/>
      <c r="D22" s="175"/>
      <c r="E22" s="175"/>
      <c r="F22" s="175"/>
      <c r="G22" s="175"/>
    </row>
    <row r="23" spans="1:7" ht="12.75">
      <c r="A23" s="4"/>
      <c r="B23" s="175"/>
      <c r="C23" s="175"/>
      <c r="D23" s="175"/>
      <c r="E23" s="175"/>
      <c r="F23" s="175"/>
      <c r="G23" s="175"/>
    </row>
    <row r="24" spans="1:7" ht="12.75">
      <c r="A24" s="4"/>
      <c r="B24" s="175"/>
      <c r="C24" s="175"/>
      <c r="D24" s="175"/>
      <c r="E24" s="175"/>
      <c r="F24" s="175"/>
      <c r="G24" s="175"/>
    </row>
    <row r="25" spans="1:7" ht="12.75">
      <c r="A25" s="4"/>
      <c r="B25" s="175"/>
      <c r="C25" s="175"/>
      <c r="D25" s="175"/>
      <c r="E25" s="175"/>
      <c r="F25" s="175"/>
      <c r="G25" s="175"/>
    </row>
    <row r="26" spans="1:7" ht="12.75">
      <c r="A26" s="4"/>
      <c r="B26" s="175"/>
      <c r="C26" s="175"/>
      <c r="D26" s="175"/>
      <c r="E26" s="175"/>
      <c r="F26" s="175"/>
      <c r="G26" s="175"/>
    </row>
    <row r="27" spans="1:7" ht="12.75">
      <c r="A27" s="4"/>
      <c r="B27" s="175"/>
      <c r="C27" s="175"/>
      <c r="D27" s="175"/>
      <c r="E27" s="175"/>
      <c r="F27" s="175"/>
      <c r="G27" s="175"/>
    </row>
    <row r="28" spans="1:7" ht="12.75">
      <c r="A28" s="4"/>
      <c r="B28" s="175"/>
      <c r="C28" s="175"/>
      <c r="D28" s="175"/>
      <c r="E28" s="175"/>
      <c r="F28" s="175"/>
      <c r="G28" s="175"/>
    </row>
    <row r="29" spans="1:7" ht="12.75">
      <c r="A29" s="4"/>
      <c r="B29" s="175"/>
      <c r="C29" s="175"/>
      <c r="D29" s="175"/>
      <c r="E29" s="175"/>
      <c r="F29" s="175"/>
      <c r="G29" s="175"/>
    </row>
    <row r="30" spans="1:7" ht="12.75">
      <c r="A30" s="4"/>
      <c r="B30" s="175"/>
      <c r="C30" s="175"/>
      <c r="D30" s="175"/>
      <c r="E30" s="175"/>
      <c r="F30" s="175"/>
      <c r="G30" s="175"/>
    </row>
    <row r="31" spans="1:7" ht="12.75">
      <c r="A31" s="4"/>
      <c r="B31" s="175"/>
      <c r="C31" s="175"/>
      <c r="D31" s="175"/>
      <c r="E31" s="175"/>
      <c r="F31" s="175"/>
      <c r="G31" s="175"/>
    </row>
    <row r="32" spans="1:7" ht="12.75">
      <c r="A32" s="4"/>
      <c r="B32" s="175"/>
      <c r="C32" s="175"/>
      <c r="D32" s="175"/>
      <c r="E32" s="175"/>
      <c r="F32" s="175"/>
      <c r="G32" s="175"/>
    </row>
    <row r="33" spans="1:7" ht="12.75">
      <c r="A33" s="4"/>
      <c r="B33" s="175"/>
      <c r="C33" s="175"/>
      <c r="D33" s="175"/>
      <c r="E33" s="175"/>
      <c r="F33" s="175"/>
      <c r="G33" s="175"/>
    </row>
    <row r="34" spans="1:7" ht="12.75">
      <c r="A34" s="4"/>
      <c r="B34" s="175"/>
      <c r="C34" s="175"/>
      <c r="D34" s="175"/>
      <c r="E34" s="175"/>
      <c r="F34" s="175"/>
      <c r="G34" s="175"/>
    </row>
    <row r="35" spans="1:7" ht="12.75">
      <c r="A35" s="4"/>
      <c r="B35" s="175"/>
      <c r="C35" s="175"/>
      <c r="D35" s="175"/>
      <c r="E35" s="175"/>
      <c r="F35" s="175"/>
      <c r="G35" s="175"/>
    </row>
    <row r="36" spans="1:7" ht="12.75">
      <c r="A36" s="4"/>
      <c r="B36" s="175"/>
      <c r="C36" s="175"/>
      <c r="D36" s="175"/>
      <c r="E36" s="175"/>
      <c r="F36" s="175"/>
      <c r="G36" s="175"/>
    </row>
    <row r="37" spans="1:7" ht="12.75">
      <c r="A37" s="4"/>
      <c r="B37" s="175"/>
      <c r="C37" s="175"/>
      <c r="D37" s="175"/>
      <c r="E37" s="175"/>
      <c r="F37" s="175"/>
      <c r="G37" s="175"/>
    </row>
    <row r="38" spans="1:7" ht="12.75">
      <c r="A38" s="4"/>
      <c r="B38" s="175"/>
      <c r="C38" s="175"/>
      <c r="D38" s="175"/>
      <c r="E38" s="175"/>
      <c r="F38" s="175"/>
      <c r="G38" s="175"/>
    </row>
    <row r="39" spans="1:7" ht="12.75">
      <c r="A39" s="4"/>
      <c r="B39" s="175"/>
      <c r="C39" s="175"/>
      <c r="D39" s="175"/>
      <c r="E39" s="175"/>
      <c r="F39" s="175"/>
      <c r="G39" s="175"/>
    </row>
    <row r="40" spans="1:7" ht="12.75">
      <c r="A40" s="4"/>
      <c r="B40" s="175"/>
      <c r="C40" s="175"/>
      <c r="D40" s="175"/>
      <c r="E40" s="175"/>
      <c r="F40" s="175"/>
      <c r="G40" s="175"/>
    </row>
    <row r="41" spans="1:7" ht="12.75">
      <c r="A41" s="4"/>
      <c r="B41" s="175"/>
      <c r="C41" s="175"/>
      <c r="D41" s="175"/>
      <c r="E41" s="175"/>
      <c r="F41" s="175"/>
      <c r="G41" s="175"/>
    </row>
    <row r="42" spans="1:7" ht="12.75">
      <c r="A42" s="4"/>
      <c r="B42" s="175"/>
      <c r="C42" s="175"/>
      <c r="D42" s="175"/>
      <c r="E42" s="175"/>
      <c r="F42" s="175"/>
      <c r="G42" s="175"/>
    </row>
    <row r="43" spans="1:7" ht="12.75">
      <c r="A43" s="4"/>
      <c r="B43" s="175"/>
      <c r="C43" s="175"/>
      <c r="D43" s="175"/>
      <c r="E43" s="175"/>
      <c r="F43" s="175"/>
      <c r="G43" s="175"/>
    </row>
    <row r="44" spans="1:7" ht="12.75">
      <c r="A44" s="4"/>
      <c r="B44" s="175"/>
      <c r="C44" s="175"/>
      <c r="D44" s="175"/>
      <c r="E44" s="175"/>
      <c r="F44" s="175"/>
      <c r="G44" s="175"/>
    </row>
    <row r="45" spans="1:7" ht="12.75">
      <c r="A45" s="4"/>
      <c r="B45" s="175"/>
      <c r="C45" s="175"/>
      <c r="D45" s="175"/>
      <c r="E45" s="175"/>
      <c r="F45" s="175"/>
      <c r="G45" s="175"/>
    </row>
    <row r="46" spans="1:7" ht="12.75">
      <c r="A46" s="4"/>
      <c r="B46" s="175"/>
      <c r="C46" s="175"/>
      <c r="D46" s="175"/>
      <c r="E46" s="175"/>
      <c r="F46" s="175"/>
      <c r="G46" s="175"/>
    </row>
    <row r="47" spans="1:7" ht="12.75">
      <c r="A47" s="4"/>
      <c r="B47" s="175"/>
      <c r="C47" s="175"/>
      <c r="D47" s="175"/>
      <c r="E47" s="175"/>
      <c r="F47" s="175"/>
      <c r="G47" s="175"/>
    </row>
    <row r="48" spans="1:7" ht="12.75">
      <c r="A48" s="4"/>
      <c r="B48" s="175"/>
      <c r="C48" s="175"/>
      <c r="D48" s="175"/>
      <c r="E48" s="175"/>
      <c r="F48" s="175"/>
      <c r="G48" s="175"/>
    </row>
    <row r="49" spans="1:7" ht="12.75">
      <c r="A49" s="4"/>
      <c r="B49" s="175"/>
      <c r="C49" s="175"/>
      <c r="D49" s="175"/>
      <c r="E49" s="175"/>
      <c r="F49" s="175"/>
      <c r="G49" s="175"/>
    </row>
    <row r="50" spans="1:7" ht="12.75">
      <c r="A50" s="4"/>
      <c r="B50" s="175"/>
      <c r="C50" s="175"/>
      <c r="D50" s="175"/>
      <c r="E50" s="175"/>
      <c r="F50" s="175"/>
      <c r="G50" s="175"/>
    </row>
    <row r="51" spans="1:7" ht="12.75">
      <c r="A51" s="4"/>
      <c r="B51" s="175"/>
      <c r="C51" s="175"/>
      <c r="D51" s="175"/>
      <c r="E51" s="175"/>
      <c r="F51" s="175"/>
      <c r="G51" s="175"/>
    </row>
    <row r="52" spans="1:7" ht="12.75">
      <c r="A52" s="4"/>
      <c r="B52" s="175"/>
      <c r="C52" s="175"/>
      <c r="D52" s="175"/>
      <c r="E52" s="175"/>
      <c r="F52" s="175"/>
      <c r="G52" s="175"/>
    </row>
    <row r="53" spans="1:7" ht="12.75">
      <c r="A53" s="4"/>
      <c r="B53" s="175"/>
      <c r="C53" s="175"/>
      <c r="D53" s="175"/>
      <c r="E53" s="175"/>
      <c r="F53" s="175"/>
      <c r="G53" s="175"/>
    </row>
    <row r="54" spans="1:7" ht="12.75">
      <c r="A54" s="4"/>
      <c r="B54" s="175"/>
      <c r="C54" s="175"/>
      <c r="D54" s="175"/>
      <c r="E54" s="175"/>
      <c r="F54" s="175"/>
      <c r="G54" s="175"/>
    </row>
    <row r="55" spans="1:7" ht="12.75">
      <c r="A55" s="4"/>
      <c r="B55" s="175"/>
      <c r="C55" s="175"/>
      <c r="D55" s="175"/>
      <c r="E55" s="175"/>
      <c r="F55" s="175"/>
      <c r="G55" s="175"/>
    </row>
    <row r="56" spans="1:7" ht="12.75">
      <c r="A56" s="4"/>
      <c r="B56" s="175"/>
      <c r="C56" s="175"/>
      <c r="D56" s="175"/>
      <c r="E56" s="175"/>
      <c r="F56" s="175"/>
      <c r="G56" s="175"/>
    </row>
    <row r="57" spans="1:7" ht="12.75">
      <c r="A57" s="4"/>
      <c r="B57" s="175"/>
      <c r="C57" s="175"/>
      <c r="D57" s="175"/>
      <c r="E57" s="175"/>
      <c r="F57" s="175"/>
      <c r="G57" s="175"/>
    </row>
    <row r="58" spans="1:7" ht="12.75">
      <c r="A58" s="4"/>
      <c r="B58" s="175"/>
      <c r="C58" s="175"/>
      <c r="D58" s="175"/>
      <c r="E58" s="175"/>
      <c r="F58" s="175"/>
      <c r="G58" s="175"/>
    </row>
    <row r="59" spans="1:7" ht="12.75">
      <c r="A59" s="4"/>
      <c r="B59" s="175"/>
      <c r="C59" s="175"/>
      <c r="D59" s="175"/>
      <c r="E59" s="175"/>
      <c r="F59" s="175"/>
      <c r="G59" s="175"/>
    </row>
    <row r="60" spans="1:7" ht="12.75">
      <c r="A60" s="4"/>
      <c r="B60" s="175"/>
      <c r="C60" s="175"/>
      <c r="D60" s="175"/>
      <c r="E60" s="175"/>
      <c r="F60" s="175"/>
      <c r="G60" s="175"/>
    </row>
    <row r="61" spans="1:7" ht="12.75">
      <c r="A61" s="4"/>
      <c r="B61" s="175"/>
      <c r="C61" s="175"/>
      <c r="D61" s="175"/>
      <c r="E61" s="175"/>
      <c r="F61" s="175"/>
      <c r="G61" s="175"/>
    </row>
    <row r="62" spans="1:7" ht="12.75">
      <c r="A62" s="4"/>
      <c r="B62" s="175"/>
      <c r="C62" s="175"/>
      <c r="D62" s="175"/>
      <c r="E62" s="175"/>
      <c r="F62" s="175"/>
      <c r="G62" s="175"/>
    </row>
    <row r="63" spans="1:7" ht="12.75">
      <c r="A63" s="4"/>
      <c r="B63" s="175"/>
      <c r="C63" s="175"/>
      <c r="D63" s="175"/>
      <c r="E63" s="175"/>
      <c r="F63" s="175"/>
      <c r="G63" s="175"/>
    </row>
    <row r="64" spans="1:7" ht="12.75">
      <c r="A64" s="4"/>
      <c r="B64" s="175"/>
      <c r="C64" s="175"/>
      <c r="D64" s="175"/>
      <c r="E64" s="175"/>
      <c r="F64" s="175"/>
      <c r="G64" s="175"/>
    </row>
    <row r="65" spans="1:7" ht="12.75">
      <c r="A65" s="4"/>
      <c r="B65" s="175"/>
      <c r="C65" s="175"/>
      <c r="D65" s="175"/>
      <c r="E65" s="175"/>
      <c r="F65" s="175"/>
      <c r="G65" s="175"/>
    </row>
    <row r="66" spans="1:7" ht="12.75">
      <c r="A66" s="4"/>
      <c r="B66" s="175"/>
      <c r="C66" s="175"/>
      <c r="D66" s="175"/>
      <c r="E66" s="175"/>
      <c r="F66" s="175"/>
      <c r="G66" s="175"/>
    </row>
    <row r="67" spans="1:7" ht="12.75">
      <c r="A67" s="4"/>
      <c r="B67" s="175"/>
      <c r="C67" s="175"/>
      <c r="D67" s="175"/>
      <c r="E67" s="175"/>
      <c r="F67" s="175"/>
      <c r="G67" s="175"/>
    </row>
    <row r="68" spans="1:7" ht="12.75">
      <c r="A68" s="4"/>
      <c r="B68" s="175"/>
      <c r="C68" s="175"/>
      <c r="D68" s="175"/>
      <c r="E68" s="175"/>
      <c r="F68" s="175"/>
      <c r="G68" s="175"/>
    </row>
    <row r="69" spans="1:7" ht="12.75">
      <c r="A69" s="4"/>
      <c r="B69" s="175"/>
      <c r="C69" s="175"/>
      <c r="D69" s="175"/>
      <c r="E69" s="175"/>
      <c r="F69" s="175"/>
      <c r="G69" s="175"/>
    </row>
    <row r="70" spans="1:7" ht="12.75">
      <c r="A70" s="4"/>
      <c r="B70" s="175"/>
      <c r="C70" s="175"/>
      <c r="D70" s="175"/>
      <c r="E70" s="175"/>
      <c r="F70" s="175"/>
      <c r="G70" s="175"/>
    </row>
    <row r="71" spans="1:7" ht="12.75">
      <c r="A71" s="4"/>
      <c r="B71" s="175"/>
      <c r="C71" s="175"/>
      <c r="D71" s="175"/>
      <c r="E71" s="175"/>
      <c r="F71" s="175"/>
      <c r="G71" s="175"/>
    </row>
    <row r="72" spans="1:7" ht="12.75">
      <c r="A72" s="4"/>
      <c r="B72" s="175"/>
      <c r="C72" s="175"/>
      <c r="D72" s="175"/>
      <c r="E72" s="175"/>
      <c r="F72" s="175"/>
      <c r="G72" s="175"/>
    </row>
    <row r="73" spans="1:7" ht="12.75">
      <c r="A73" s="4"/>
      <c r="B73" s="175"/>
      <c r="C73" s="175"/>
      <c r="D73" s="175"/>
      <c r="E73" s="175"/>
      <c r="F73" s="175"/>
      <c r="G73" s="175"/>
    </row>
    <row r="74" spans="1:7" ht="12.75">
      <c r="A74" s="4"/>
      <c r="B74" s="175"/>
      <c r="C74" s="175"/>
      <c r="D74" s="175"/>
      <c r="E74" s="175"/>
      <c r="F74" s="175"/>
      <c r="G74" s="175"/>
    </row>
    <row r="75" spans="1:7" ht="12.75">
      <c r="A75" s="4"/>
      <c r="B75" s="175"/>
      <c r="C75" s="175"/>
      <c r="D75" s="175"/>
      <c r="E75" s="175"/>
      <c r="F75" s="175"/>
      <c r="G75" s="175"/>
    </row>
    <row r="76" spans="1:7" ht="12.75">
      <c r="A76" s="4"/>
      <c r="B76" s="175"/>
      <c r="C76" s="175"/>
      <c r="D76" s="175"/>
      <c r="E76" s="175"/>
      <c r="F76" s="175"/>
      <c r="G76" s="175"/>
    </row>
    <row r="77" spans="1:7" ht="12.75">
      <c r="A77" s="4"/>
      <c r="B77" s="175"/>
      <c r="C77" s="175"/>
      <c r="D77" s="175"/>
      <c r="E77" s="175"/>
      <c r="F77" s="175"/>
      <c r="G77" s="175"/>
    </row>
    <row r="78" spans="1:7" ht="12.75">
      <c r="A78" s="4"/>
      <c r="B78" s="175"/>
      <c r="C78" s="175"/>
      <c r="D78" s="175"/>
      <c r="E78" s="175"/>
      <c r="F78" s="175"/>
      <c r="G78" s="175"/>
    </row>
    <row r="79" spans="1:7" ht="12.75">
      <c r="A79" s="4"/>
      <c r="B79" s="175"/>
      <c r="C79" s="175"/>
      <c r="D79" s="175"/>
      <c r="E79" s="175"/>
      <c r="F79" s="175"/>
      <c r="G79" s="175"/>
    </row>
    <row r="80" spans="1:7" ht="12.75">
      <c r="A80" s="4"/>
      <c r="B80" s="175"/>
      <c r="C80" s="175"/>
      <c r="D80" s="175"/>
      <c r="E80" s="175"/>
      <c r="F80" s="175"/>
      <c r="G80" s="175"/>
    </row>
    <row r="81" spans="1:7" ht="12.75">
      <c r="A81" s="4"/>
      <c r="B81" s="175"/>
      <c r="C81" s="175"/>
      <c r="D81" s="175"/>
      <c r="E81" s="175"/>
      <c r="F81" s="175"/>
      <c r="G81" s="175"/>
    </row>
    <row r="82" spans="1:7" ht="12.75">
      <c r="A82" s="4"/>
      <c r="B82" s="175"/>
      <c r="C82" s="175"/>
      <c r="D82" s="175"/>
      <c r="E82" s="175"/>
      <c r="F82" s="175"/>
      <c r="G82" s="175"/>
    </row>
    <row r="83" spans="1:7" ht="12.75">
      <c r="A83" s="4"/>
      <c r="B83" s="175"/>
      <c r="C83" s="175"/>
      <c r="D83" s="175"/>
      <c r="E83" s="175"/>
      <c r="F83" s="175"/>
      <c r="G83" s="175"/>
    </row>
    <row r="84" spans="1:7" ht="12.75">
      <c r="A84" s="4"/>
      <c r="B84" s="175"/>
      <c r="C84" s="175"/>
      <c r="D84" s="175"/>
      <c r="E84" s="175"/>
      <c r="F84" s="175"/>
      <c r="G84" s="175"/>
    </row>
    <row r="85" spans="1:7" ht="12.75">
      <c r="A85" s="4"/>
      <c r="B85" s="175"/>
      <c r="C85" s="175"/>
      <c r="D85" s="175"/>
      <c r="E85" s="175"/>
      <c r="F85" s="175"/>
      <c r="G85" s="175"/>
    </row>
    <row r="86" spans="1:7" ht="12.75">
      <c r="A86" s="4"/>
      <c r="B86" s="175"/>
      <c r="C86" s="175"/>
      <c r="D86" s="175"/>
      <c r="E86" s="175"/>
      <c r="F86" s="175"/>
      <c r="G86" s="175"/>
    </row>
    <row r="87" spans="1:7" ht="12.75">
      <c r="A87" s="4"/>
      <c r="B87" s="175"/>
      <c r="C87" s="175"/>
      <c r="D87" s="175"/>
      <c r="E87" s="175"/>
      <c r="F87" s="175"/>
      <c r="G87" s="175"/>
    </row>
    <row r="88" spans="1:7" ht="12.75">
      <c r="A88" s="4"/>
      <c r="B88" s="175"/>
      <c r="C88" s="175"/>
      <c r="D88" s="175"/>
      <c r="E88" s="175"/>
      <c r="F88" s="175"/>
      <c r="G88" s="175"/>
    </row>
    <row r="89" spans="1:7" ht="12.75">
      <c r="A89" s="4"/>
      <c r="B89" s="175"/>
      <c r="C89" s="175"/>
      <c r="D89" s="175"/>
      <c r="E89" s="175"/>
      <c r="F89" s="175"/>
      <c r="G89" s="175"/>
    </row>
    <row r="90" spans="1:7" ht="12.75">
      <c r="A90" s="4"/>
      <c r="B90" s="175"/>
      <c r="C90" s="175"/>
      <c r="D90" s="175"/>
      <c r="E90" s="175"/>
      <c r="F90" s="175"/>
      <c r="G90" s="175"/>
    </row>
    <row r="91" spans="1:7" ht="12.75">
      <c r="A91" s="4"/>
      <c r="B91" s="175"/>
      <c r="C91" s="175"/>
      <c r="D91" s="175"/>
      <c r="E91" s="175"/>
      <c r="F91" s="175"/>
      <c r="G91" s="175"/>
    </row>
    <row r="92" spans="1:7" ht="12.75">
      <c r="A92" s="4"/>
      <c r="B92" s="175"/>
      <c r="C92" s="175"/>
      <c r="D92" s="175"/>
      <c r="E92" s="175"/>
      <c r="F92" s="175"/>
      <c r="G92" s="175"/>
    </row>
    <row r="93" spans="1:7" ht="12.75">
      <c r="A93" s="4"/>
      <c r="B93" s="175"/>
      <c r="C93" s="175"/>
      <c r="D93" s="175"/>
      <c r="E93" s="175"/>
      <c r="F93" s="175"/>
      <c r="G93" s="175"/>
    </row>
    <row r="94" spans="1:7" ht="12.75">
      <c r="A94" s="4"/>
      <c r="B94" s="175"/>
      <c r="C94" s="175"/>
      <c r="D94" s="175"/>
      <c r="E94" s="175"/>
      <c r="F94" s="175"/>
      <c r="G94" s="175"/>
    </row>
    <row r="95" spans="1:7" ht="12.75">
      <c r="A95" s="4"/>
      <c r="B95" s="175"/>
      <c r="C95" s="175"/>
      <c r="D95" s="175"/>
      <c r="E95" s="175"/>
      <c r="F95" s="175"/>
      <c r="G95" s="175"/>
    </row>
    <row r="96" spans="1:7" ht="12.75">
      <c r="A96" s="4"/>
      <c r="B96" s="175"/>
      <c r="C96" s="175"/>
      <c r="D96" s="175"/>
      <c r="E96" s="175"/>
      <c r="F96" s="175"/>
      <c r="G96" s="175"/>
    </row>
    <row r="97" spans="1:7" ht="12.75">
      <c r="A97" s="4"/>
      <c r="B97" s="175"/>
      <c r="C97" s="175"/>
      <c r="D97" s="175"/>
      <c r="E97" s="175"/>
      <c r="F97" s="175"/>
      <c r="G97" s="175"/>
    </row>
    <row r="98" spans="1:7" ht="12.75">
      <c r="A98" s="4"/>
      <c r="B98" s="175"/>
      <c r="C98" s="175"/>
      <c r="D98" s="175"/>
      <c r="E98" s="175"/>
      <c r="F98" s="175"/>
      <c r="G98" s="175"/>
    </row>
    <row r="99" spans="1:7" ht="12.75">
      <c r="A99" s="4"/>
      <c r="B99" s="175"/>
      <c r="C99" s="175"/>
      <c r="D99" s="175"/>
      <c r="E99" s="175"/>
      <c r="F99" s="175"/>
      <c r="G99" s="175"/>
    </row>
    <row r="100" spans="1:7" ht="12.75">
      <c r="A100" s="4"/>
      <c r="B100" s="175"/>
      <c r="C100" s="175"/>
      <c r="D100" s="175"/>
      <c r="E100" s="175"/>
      <c r="F100" s="175"/>
      <c r="G100" s="175"/>
    </row>
    <row r="101" spans="1:7" ht="12.75">
      <c r="A101" s="4"/>
      <c r="B101" s="175"/>
      <c r="C101" s="175"/>
      <c r="D101" s="175"/>
      <c r="E101" s="175"/>
      <c r="F101" s="175"/>
      <c r="G101" s="175"/>
    </row>
    <row r="102" spans="1:7" ht="12.75">
      <c r="A102" s="4"/>
      <c r="B102" s="175"/>
      <c r="C102" s="175"/>
      <c r="D102" s="175"/>
      <c r="E102" s="175"/>
      <c r="F102" s="175"/>
      <c r="G102" s="175"/>
    </row>
    <row r="103" spans="1:7" ht="12.75">
      <c r="A103" s="4"/>
      <c r="B103" s="175"/>
      <c r="C103" s="175"/>
      <c r="D103" s="175"/>
      <c r="E103" s="175"/>
      <c r="F103" s="175"/>
      <c r="G103" s="175"/>
    </row>
    <row r="104" spans="1:7" ht="12.75">
      <c r="A104" s="4"/>
      <c r="B104" s="175"/>
      <c r="C104" s="175"/>
      <c r="D104" s="175"/>
      <c r="E104" s="175"/>
      <c r="F104" s="175"/>
      <c r="G104" s="175"/>
    </row>
    <row r="105" spans="1:7" ht="12.75">
      <c r="A105" s="4"/>
      <c r="B105" s="175"/>
      <c r="C105" s="175"/>
      <c r="D105" s="175"/>
      <c r="E105" s="175"/>
      <c r="F105" s="175"/>
      <c r="G105" s="175"/>
    </row>
    <row r="106" spans="1:7" ht="12.75">
      <c r="A106" s="4"/>
      <c r="B106" s="175"/>
      <c r="C106" s="175"/>
      <c r="D106" s="175"/>
      <c r="E106" s="175"/>
      <c r="F106" s="175"/>
      <c r="G106" s="175"/>
    </row>
    <row r="107" spans="1:7" ht="12.75">
      <c r="A107" s="4"/>
      <c r="B107" s="175"/>
      <c r="C107" s="175"/>
      <c r="D107" s="175"/>
      <c r="E107" s="175"/>
      <c r="F107" s="175"/>
      <c r="G107" s="175"/>
    </row>
    <row r="108" spans="1:7" ht="12.75">
      <c r="A108" s="4"/>
      <c r="B108" s="175"/>
      <c r="C108" s="175"/>
      <c r="D108" s="175"/>
      <c r="E108" s="175"/>
      <c r="F108" s="175"/>
      <c r="G108" s="175"/>
    </row>
    <row r="109" spans="1:7" ht="12.75">
      <c r="A109" s="4"/>
      <c r="B109" s="175"/>
      <c r="C109" s="175"/>
      <c r="D109" s="175"/>
      <c r="E109" s="175"/>
      <c r="F109" s="175"/>
      <c r="G109" s="175"/>
    </row>
    <row r="110" spans="1:7" ht="12.75">
      <c r="A110" s="4"/>
      <c r="B110" s="175"/>
      <c r="C110" s="175"/>
      <c r="D110" s="175"/>
      <c r="E110" s="175"/>
      <c r="F110" s="175"/>
      <c r="G110" s="175"/>
    </row>
    <row r="111" spans="1:7" ht="12.75">
      <c r="A111" s="4"/>
      <c r="B111" s="175"/>
      <c r="C111" s="175"/>
      <c r="D111" s="175"/>
      <c r="E111" s="175"/>
      <c r="F111" s="175"/>
      <c r="G111" s="175"/>
    </row>
    <row r="112" spans="1:7" ht="12.75">
      <c r="A112" s="4"/>
      <c r="B112" s="175"/>
      <c r="C112" s="175"/>
      <c r="D112" s="175"/>
      <c r="E112" s="175"/>
      <c r="F112" s="175"/>
      <c r="G112" s="175"/>
    </row>
    <row r="113" spans="1:7" ht="12.75">
      <c r="A113" s="4"/>
      <c r="B113" s="175"/>
      <c r="C113" s="175"/>
      <c r="D113" s="175"/>
      <c r="E113" s="175"/>
      <c r="F113" s="175"/>
      <c r="G113" s="175"/>
    </row>
    <row r="114" spans="1:7" ht="12.75">
      <c r="A114" s="4"/>
      <c r="B114" s="175"/>
      <c r="C114" s="175"/>
      <c r="D114" s="175"/>
      <c r="E114" s="175"/>
      <c r="F114" s="175"/>
      <c r="G114" s="175"/>
    </row>
    <row r="115" spans="1:7" ht="12.75">
      <c r="A115" s="4"/>
      <c r="B115" s="175"/>
      <c r="C115" s="175"/>
      <c r="D115" s="175"/>
      <c r="E115" s="175"/>
      <c r="F115" s="175"/>
      <c r="G115" s="175"/>
    </row>
    <row r="116" spans="1:7" ht="12.75">
      <c r="A116" s="4"/>
      <c r="B116" s="175"/>
      <c r="C116" s="175"/>
      <c r="D116" s="175"/>
      <c r="E116" s="175"/>
      <c r="F116" s="175"/>
      <c r="G116" s="175"/>
    </row>
    <row r="117" spans="1:7" ht="12.75">
      <c r="A117" s="4"/>
      <c r="B117" s="175"/>
      <c r="C117" s="175"/>
      <c r="D117" s="175"/>
      <c r="E117" s="175"/>
      <c r="F117" s="175"/>
      <c r="G117" s="175"/>
    </row>
    <row r="118" spans="1:7" ht="12.75">
      <c r="A118" s="4"/>
      <c r="B118" s="175"/>
      <c r="C118" s="175"/>
      <c r="D118" s="175"/>
      <c r="E118" s="175"/>
      <c r="F118" s="175"/>
      <c r="G118" s="175"/>
    </row>
    <row r="119" spans="1:7" ht="12.75">
      <c r="A119" s="4"/>
      <c r="B119" s="175"/>
      <c r="C119" s="175"/>
      <c r="D119" s="175"/>
      <c r="E119" s="175"/>
      <c r="F119" s="175"/>
      <c r="G119" s="175"/>
    </row>
    <row r="120" spans="1:7" ht="12.75">
      <c r="A120" s="4"/>
      <c r="B120" s="175"/>
      <c r="C120" s="175"/>
      <c r="D120" s="175"/>
      <c r="E120" s="175"/>
      <c r="F120" s="175"/>
      <c r="G120" s="175"/>
    </row>
    <row r="121" spans="1:7" ht="12.75">
      <c r="A121" s="4"/>
      <c r="B121" s="175"/>
      <c r="C121" s="175"/>
      <c r="D121" s="175"/>
      <c r="E121" s="175"/>
      <c r="F121" s="175"/>
      <c r="G121" s="175"/>
    </row>
    <row r="122" spans="1:7" ht="12.75">
      <c r="A122" s="4"/>
      <c r="B122" s="175"/>
      <c r="C122" s="175"/>
      <c r="D122" s="175"/>
      <c r="E122" s="175"/>
      <c r="F122" s="175"/>
      <c r="G122" s="175"/>
    </row>
    <row r="123" spans="1:7" ht="12.75">
      <c r="A123" s="4"/>
      <c r="B123" s="175"/>
      <c r="C123" s="175"/>
      <c r="D123" s="175"/>
      <c r="E123" s="175"/>
      <c r="F123" s="175"/>
      <c r="G123" s="175"/>
    </row>
    <row r="124" spans="1:7" ht="12.75">
      <c r="A124" s="4"/>
      <c r="B124" s="175"/>
      <c r="C124" s="175"/>
      <c r="D124" s="175"/>
      <c r="E124" s="175"/>
      <c r="F124" s="175"/>
      <c r="G124" s="175"/>
    </row>
    <row r="125" spans="1:7" ht="12.75">
      <c r="A125" s="4"/>
      <c r="B125" s="175"/>
      <c r="C125" s="175"/>
      <c r="D125" s="175"/>
      <c r="E125" s="175"/>
      <c r="F125" s="175"/>
      <c r="G125" s="175"/>
    </row>
    <row r="126" spans="1:7" ht="12.75">
      <c r="A126" s="4"/>
      <c r="B126" s="175"/>
      <c r="C126" s="175"/>
      <c r="D126" s="175"/>
      <c r="E126" s="175"/>
      <c r="F126" s="175"/>
      <c r="G126" s="175"/>
    </row>
    <row r="127" spans="1:7" ht="12.75">
      <c r="A127" s="4"/>
      <c r="B127" s="175"/>
      <c r="C127" s="175"/>
      <c r="D127" s="175"/>
      <c r="E127" s="175"/>
      <c r="F127" s="175"/>
      <c r="G127" s="175"/>
    </row>
    <row r="128" spans="1:7" ht="12.75">
      <c r="A128" s="4"/>
      <c r="B128" s="175"/>
      <c r="C128" s="175"/>
      <c r="D128" s="175"/>
      <c r="E128" s="175"/>
      <c r="F128" s="175"/>
      <c r="G128" s="175"/>
    </row>
    <row r="129" spans="1:7" ht="12.75">
      <c r="A129" s="4"/>
      <c r="B129" s="175"/>
      <c r="C129" s="175"/>
      <c r="D129" s="175"/>
      <c r="E129" s="175"/>
      <c r="F129" s="175"/>
      <c r="G129" s="175"/>
    </row>
    <row r="130" spans="1:7" ht="12.75">
      <c r="A130" s="4"/>
      <c r="B130" s="175"/>
      <c r="C130" s="175"/>
      <c r="D130" s="175"/>
      <c r="E130" s="175"/>
      <c r="F130" s="175"/>
      <c r="G130" s="175"/>
    </row>
    <row r="131" spans="1:7" ht="12.75">
      <c r="A131" s="4"/>
      <c r="B131" s="175"/>
      <c r="C131" s="175"/>
      <c r="D131" s="175"/>
      <c r="E131" s="175"/>
      <c r="F131" s="175"/>
      <c r="G131" s="175"/>
    </row>
    <row r="132" spans="1:7" ht="12.75">
      <c r="A132" s="4"/>
      <c r="B132" s="175"/>
      <c r="C132" s="175"/>
      <c r="D132" s="175"/>
      <c r="E132" s="175"/>
      <c r="F132" s="175"/>
      <c r="G132" s="175"/>
    </row>
    <row r="133" spans="1:7" ht="12.75">
      <c r="A133" s="4"/>
      <c r="B133" s="175"/>
      <c r="C133" s="175"/>
      <c r="D133" s="175"/>
      <c r="E133" s="175"/>
      <c r="F133" s="175"/>
      <c r="G133" s="175"/>
    </row>
    <row r="134" spans="1:7" ht="12.75">
      <c r="A134" s="4"/>
      <c r="B134" s="175"/>
      <c r="C134" s="175"/>
      <c r="D134" s="175"/>
      <c r="E134" s="175"/>
      <c r="F134" s="175"/>
      <c r="G134" s="175"/>
    </row>
    <row r="135" spans="1:7" ht="12.75">
      <c r="A135" s="4"/>
      <c r="B135" s="175"/>
      <c r="C135" s="175"/>
      <c r="D135" s="175"/>
      <c r="E135" s="175"/>
      <c r="F135" s="175"/>
      <c r="G135" s="175"/>
    </row>
    <row r="136" spans="1:7" ht="12.75">
      <c r="A136" s="4"/>
      <c r="B136" s="175"/>
      <c r="C136" s="175"/>
      <c r="D136" s="175"/>
      <c r="E136" s="175"/>
      <c r="F136" s="175"/>
      <c r="G136" s="175"/>
    </row>
    <row r="137" spans="1:7" ht="12.75">
      <c r="A137" s="4"/>
      <c r="B137" s="175"/>
      <c r="C137" s="175"/>
      <c r="D137" s="175"/>
      <c r="E137" s="175"/>
      <c r="F137" s="175"/>
      <c r="G137" s="175"/>
    </row>
    <row r="138" spans="1:7" ht="12.75">
      <c r="A138" s="4"/>
      <c r="B138" s="175"/>
      <c r="C138" s="175"/>
      <c r="D138" s="175"/>
      <c r="E138" s="175"/>
      <c r="F138" s="175"/>
      <c r="G138" s="175"/>
    </row>
    <row r="139" spans="1:7" ht="12.75">
      <c r="A139" s="4"/>
      <c r="B139" s="175"/>
      <c r="C139" s="175"/>
      <c r="D139" s="175"/>
      <c r="E139" s="175"/>
      <c r="F139" s="175"/>
      <c r="G139" s="175"/>
    </row>
    <row r="140" spans="1:7" ht="12.75">
      <c r="A140" s="4"/>
      <c r="B140" s="175"/>
      <c r="C140" s="175"/>
      <c r="D140" s="175"/>
      <c r="E140" s="175"/>
      <c r="F140" s="175"/>
      <c r="G140" s="175"/>
    </row>
    <row r="141" spans="1:7" ht="12.75">
      <c r="A141" s="4"/>
      <c r="B141" s="175"/>
      <c r="C141" s="175"/>
      <c r="D141" s="175"/>
      <c r="E141" s="175"/>
      <c r="F141" s="175"/>
      <c r="G141" s="175"/>
    </row>
    <row r="142" spans="1:7" ht="12.75">
      <c r="A142" s="4"/>
      <c r="B142" s="175"/>
      <c r="C142" s="175"/>
      <c r="D142" s="175"/>
      <c r="E142" s="175"/>
      <c r="F142" s="175"/>
      <c r="G142" s="175"/>
    </row>
    <row r="143" spans="1:7" ht="12.75">
      <c r="A143" s="4"/>
      <c r="B143" s="175"/>
      <c r="C143" s="175"/>
      <c r="D143" s="175"/>
      <c r="E143" s="175"/>
      <c r="F143" s="175"/>
      <c r="G143" s="175"/>
    </row>
    <row r="144" spans="1:7" ht="12.75">
      <c r="A144" s="4"/>
      <c r="B144" s="175"/>
      <c r="C144" s="175"/>
      <c r="D144" s="175"/>
      <c r="E144" s="175"/>
      <c r="F144" s="175"/>
      <c r="G144" s="175"/>
    </row>
    <row r="145" spans="1:7" ht="12.75">
      <c r="A145" s="4"/>
      <c r="B145" s="175"/>
      <c r="C145" s="175"/>
      <c r="D145" s="175"/>
      <c r="E145" s="175"/>
      <c r="F145" s="175"/>
      <c r="G145" s="175"/>
    </row>
    <row r="146" spans="1:7" ht="12.75">
      <c r="A146" s="4"/>
      <c r="B146" s="175"/>
      <c r="C146" s="175"/>
      <c r="D146" s="175"/>
      <c r="E146" s="175"/>
      <c r="F146" s="175"/>
      <c r="G146" s="175"/>
    </row>
    <row r="147" spans="1:7" ht="12.75">
      <c r="A147" s="4"/>
      <c r="B147" s="175"/>
      <c r="C147" s="175"/>
      <c r="D147" s="175"/>
      <c r="E147" s="175"/>
      <c r="F147" s="175"/>
      <c r="G147" s="175"/>
    </row>
    <row r="148" spans="1:7" ht="12.75">
      <c r="A148" s="4"/>
      <c r="B148" s="175"/>
      <c r="C148" s="175"/>
      <c r="D148" s="175"/>
      <c r="E148" s="175"/>
      <c r="F148" s="175"/>
      <c r="G148" s="175"/>
    </row>
    <row r="149" spans="1:7" ht="12.75">
      <c r="A149" s="4"/>
      <c r="B149" s="175"/>
      <c r="C149" s="175"/>
      <c r="D149" s="175"/>
      <c r="E149" s="175"/>
      <c r="F149" s="175"/>
      <c r="G149" s="175"/>
    </row>
    <row r="150" spans="1:7" ht="12.75">
      <c r="A150" s="4"/>
      <c r="B150" s="175"/>
      <c r="C150" s="175"/>
      <c r="D150" s="175"/>
      <c r="E150" s="175"/>
      <c r="F150" s="175"/>
      <c r="G150" s="175"/>
    </row>
    <row r="151" spans="1:7" ht="12.75">
      <c r="A151" s="4"/>
      <c r="B151" s="175"/>
      <c r="C151" s="175"/>
      <c r="D151" s="175"/>
      <c r="E151" s="175"/>
      <c r="F151" s="175"/>
      <c r="G151" s="175"/>
    </row>
    <row r="152" spans="1:7" ht="12.75">
      <c r="A152" s="4"/>
      <c r="B152" s="175"/>
      <c r="C152" s="175"/>
      <c r="D152" s="175"/>
      <c r="E152" s="175"/>
      <c r="F152" s="175"/>
      <c r="G152" s="175"/>
    </row>
    <row r="153" spans="1:7" ht="12.75">
      <c r="A153" s="4"/>
      <c r="B153" s="175"/>
      <c r="C153" s="175"/>
      <c r="D153" s="175"/>
      <c r="E153" s="175"/>
      <c r="F153" s="175"/>
      <c r="G153" s="175"/>
    </row>
    <row r="154" spans="1:7" ht="12.75">
      <c r="A154" s="4"/>
      <c r="B154" s="175"/>
      <c r="C154" s="175"/>
      <c r="D154" s="175"/>
      <c r="E154" s="175"/>
      <c r="F154" s="175"/>
      <c r="G154" s="175"/>
    </row>
    <row r="155" spans="1:7" ht="12.75">
      <c r="A155" s="4"/>
      <c r="B155" s="175"/>
      <c r="C155" s="175"/>
      <c r="D155" s="175"/>
      <c r="E155" s="175"/>
      <c r="F155" s="175"/>
      <c r="G155" s="175"/>
    </row>
    <row r="156" spans="1:7" ht="12.75">
      <c r="A156" s="4"/>
      <c r="B156" s="175"/>
      <c r="C156" s="175"/>
      <c r="D156" s="175"/>
      <c r="E156" s="175"/>
      <c r="F156" s="175"/>
      <c r="G156" s="175"/>
    </row>
    <row r="157" spans="1:7" ht="12.75">
      <c r="A157" s="4"/>
      <c r="B157" s="175"/>
      <c r="C157" s="175"/>
      <c r="D157" s="175"/>
      <c r="E157" s="175"/>
      <c r="F157" s="175"/>
      <c r="G157" s="175"/>
    </row>
    <row r="158" spans="1:7" ht="12.75">
      <c r="A158" s="4"/>
      <c r="B158" s="175"/>
      <c r="C158" s="175"/>
      <c r="D158" s="175"/>
      <c r="E158" s="175"/>
      <c r="F158" s="175"/>
      <c r="G158" s="175"/>
    </row>
    <row r="159" spans="1:7" ht="12.75">
      <c r="A159" s="4"/>
      <c r="B159" s="175"/>
      <c r="C159" s="175"/>
      <c r="D159" s="175"/>
      <c r="E159" s="175"/>
      <c r="F159" s="175"/>
      <c r="G159" s="175"/>
    </row>
    <row r="160" spans="1:7" ht="12.75">
      <c r="A160" s="4"/>
      <c r="B160" s="175"/>
      <c r="C160" s="175"/>
      <c r="D160" s="175"/>
      <c r="E160" s="175"/>
      <c r="F160" s="175"/>
      <c r="G160" s="175"/>
    </row>
    <row r="161" spans="1:7" ht="12.75">
      <c r="A161" s="4"/>
      <c r="B161" s="175"/>
      <c r="C161" s="175"/>
      <c r="D161" s="175"/>
      <c r="E161" s="175"/>
      <c r="F161" s="175"/>
      <c r="G161" s="175"/>
    </row>
    <row r="162" spans="1:7" ht="12.75">
      <c r="A162" s="4"/>
      <c r="B162" s="175"/>
      <c r="C162" s="175"/>
      <c r="D162" s="175"/>
      <c r="E162" s="175"/>
      <c r="F162" s="175"/>
      <c r="G162" s="175"/>
    </row>
    <row r="163" spans="1:7" ht="12.75">
      <c r="A163" s="4"/>
      <c r="B163" s="175"/>
      <c r="C163" s="175"/>
      <c r="D163" s="175"/>
      <c r="E163" s="175"/>
      <c r="F163" s="175"/>
      <c r="G163" s="175"/>
    </row>
    <row r="164" spans="1:7" ht="12.75">
      <c r="A164" s="4"/>
      <c r="B164" s="175"/>
      <c r="C164" s="175"/>
      <c r="D164" s="175"/>
      <c r="E164" s="175"/>
      <c r="F164" s="175"/>
      <c r="G164" s="175"/>
    </row>
    <row r="165" spans="1:7" ht="12.75">
      <c r="A165" s="4"/>
      <c r="B165" s="175"/>
      <c r="C165" s="175"/>
      <c r="D165" s="175"/>
      <c r="E165" s="175"/>
      <c r="F165" s="175"/>
      <c r="G165" s="175"/>
    </row>
    <row r="166" spans="1:7" ht="12.75">
      <c r="A166" s="4"/>
      <c r="B166" s="175"/>
      <c r="C166" s="175"/>
      <c r="D166" s="175"/>
      <c r="E166" s="175"/>
      <c r="F166" s="175"/>
      <c r="G166" s="175"/>
    </row>
    <row r="167" spans="1:7" ht="12.75">
      <c r="A167" s="4"/>
      <c r="B167" s="175"/>
      <c r="C167" s="175"/>
      <c r="D167" s="175"/>
      <c r="E167" s="175"/>
      <c r="F167" s="175"/>
      <c r="G167" s="175"/>
    </row>
    <row r="168" spans="1:7" ht="12.75">
      <c r="A168" s="4"/>
      <c r="B168" s="175"/>
      <c r="C168" s="175"/>
      <c r="D168" s="175"/>
      <c r="E168" s="175"/>
      <c r="F168" s="175"/>
      <c r="G168" s="175"/>
    </row>
    <row r="169" spans="1:7" ht="12.75">
      <c r="A169" s="4"/>
      <c r="B169" s="175"/>
      <c r="C169" s="175"/>
      <c r="D169" s="175"/>
      <c r="E169" s="175"/>
      <c r="F169" s="175"/>
      <c r="G169" s="175"/>
    </row>
    <row r="170" spans="1:7" ht="12.75">
      <c r="A170" s="4"/>
      <c r="B170" s="175"/>
      <c r="C170" s="175"/>
      <c r="D170" s="175"/>
      <c r="E170" s="175"/>
      <c r="F170" s="175"/>
      <c r="G170" s="175"/>
    </row>
    <row r="171" spans="1:7" ht="12.75">
      <c r="A171" s="4"/>
      <c r="B171" s="175"/>
      <c r="C171" s="175"/>
      <c r="D171" s="175"/>
      <c r="E171" s="175"/>
      <c r="F171" s="175"/>
      <c r="G171" s="175"/>
    </row>
    <row r="172" spans="1:7" ht="12.75">
      <c r="A172" s="4"/>
      <c r="B172" s="175"/>
      <c r="C172" s="175"/>
      <c r="D172" s="175"/>
      <c r="E172" s="175"/>
      <c r="F172" s="175"/>
      <c r="G172" s="175"/>
    </row>
    <row r="173" spans="1:7" ht="12.75">
      <c r="A173" s="4"/>
      <c r="B173" s="175"/>
      <c r="C173" s="175"/>
      <c r="D173" s="175"/>
      <c r="E173" s="175"/>
      <c r="F173" s="175"/>
      <c r="G173" s="175"/>
    </row>
    <row r="174" spans="1:7" ht="12.75">
      <c r="A174" s="4"/>
      <c r="B174" s="175"/>
      <c r="C174" s="175"/>
      <c r="D174" s="175"/>
      <c r="E174" s="175"/>
      <c r="F174" s="175"/>
      <c r="G174" s="175"/>
    </row>
    <row r="175" spans="1:7" ht="12.75">
      <c r="A175" s="4"/>
      <c r="B175" s="175"/>
      <c r="C175" s="175"/>
      <c r="D175" s="175"/>
      <c r="E175" s="175"/>
      <c r="F175" s="175"/>
      <c r="G175" s="175"/>
    </row>
    <row r="176" spans="1:7" ht="12.75">
      <c r="A176" s="4"/>
      <c r="B176" s="175"/>
      <c r="C176" s="175"/>
      <c r="D176" s="175"/>
      <c r="E176" s="175"/>
      <c r="F176" s="175"/>
      <c r="G176" s="175"/>
    </row>
    <row r="177" spans="1:7" ht="12.75">
      <c r="A177" s="4"/>
      <c r="B177" s="175"/>
      <c r="C177" s="175"/>
      <c r="D177" s="175"/>
      <c r="E177" s="175"/>
      <c r="F177" s="175"/>
      <c r="G177" s="175"/>
    </row>
    <row r="178" spans="1:7" ht="12.75">
      <c r="A178" s="4"/>
      <c r="B178" s="175"/>
      <c r="C178" s="175"/>
      <c r="D178" s="175"/>
      <c r="E178" s="175"/>
      <c r="F178" s="175"/>
      <c r="G178" s="175"/>
    </row>
    <row r="179" spans="1:7" ht="12.75">
      <c r="A179" s="4"/>
      <c r="B179" s="175"/>
      <c r="C179" s="175"/>
      <c r="D179" s="175"/>
      <c r="E179" s="175"/>
      <c r="F179" s="175"/>
      <c r="G179" s="175"/>
    </row>
    <row r="180" spans="1:7" ht="12.75">
      <c r="A180" s="4"/>
      <c r="B180" s="175"/>
      <c r="C180" s="175"/>
      <c r="D180" s="175"/>
      <c r="E180" s="175"/>
      <c r="F180" s="175"/>
      <c r="G180" s="175"/>
    </row>
    <row r="181" spans="1:7" ht="12.75">
      <c r="A181" s="4"/>
      <c r="B181" s="175"/>
      <c r="C181" s="175"/>
      <c r="D181" s="175"/>
      <c r="E181" s="175"/>
      <c r="F181" s="175"/>
      <c r="G181" s="175"/>
    </row>
    <row r="182" spans="1:7" ht="12.75">
      <c r="A182" s="4"/>
      <c r="B182" s="175"/>
      <c r="C182" s="175"/>
      <c r="D182" s="175"/>
      <c r="E182" s="175"/>
      <c r="F182" s="175"/>
      <c r="G182" s="175"/>
    </row>
    <row r="183" spans="1:7" ht="12.75">
      <c r="A183" s="4"/>
      <c r="B183" s="175"/>
      <c r="C183" s="175"/>
      <c r="D183" s="175"/>
      <c r="E183" s="175"/>
      <c r="F183" s="175"/>
      <c r="G183" s="175"/>
    </row>
    <row r="184" spans="1:7" ht="12.75">
      <c r="A184" s="4"/>
      <c r="B184" s="175"/>
      <c r="C184" s="175"/>
      <c r="D184" s="175"/>
      <c r="E184" s="175"/>
      <c r="F184" s="175"/>
      <c r="G184" s="175"/>
    </row>
    <row r="185" spans="1:7" ht="12.75">
      <c r="A185" s="4"/>
      <c r="B185" s="175"/>
      <c r="C185" s="175"/>
      <c r="D185" s="175"/>
      <c r="E185" s="175"/>
      <c r="F185" s="175"/>
      <c r="G185" s="175"/>
    </row>
    <row r="186" spans="1:7" ht="12.75">
      <c r="A186" s="4"/>
      <c r="B186" s="175"/>
      <c r="C186" s="175"/>
      <c r="D186" s="175"/>
      <c r="E186" s="175"/>
      <c r="F186" s="175"/>
      <c r="G186" s="175"/>
    </row>
    <row r="187" spans="1:7" ht="12.75">
      <c r="A187" s="4"/>
      <c r="B187" s="175"/>
      <c r="C187" s="175"/>
      <c r="D187" s="175"/>
      <c r="E187" s="175"/>
      <c r="F187" s="175"/>
      <c r="G187" s="175"/>
    </row>
    <row r="188" spans="1:7" ht="12.75">
      <c r="A188" s="4"/>
      <c r="B188" s="175"/>
      <c r="C188" s="175"/>
      <c r="D188" s="175"/>
      <c r="E188" s="175"/>
      <c r="F188" s="175"/>
      <c r="G188" s="175"/>
    </row>
    <row r="189" spans="1:7" ht="12.75">
      <c r="A189" s="4"/>
      <c r="B189" s="175"/>
      <c r="C189" s="175"/>
      <c r="D189" s="175"/>
      <c r="E189" s="175"/>
      <c r="F189" s="175"/>
      <c r="G189" s="175"/>
    </row>
    <row r="190" spans="1:7" ht="12.75">
      <c r="A190" s="4"/>
      <c r="B190" s="175"/>
      <c r="C190" s="175"/>
      <c r="D190" s="175"/>
      <c r="E190" s="175"/>
      <c r="F190" s="175"/>
      <c r="G190" s="175"/>
    </row>
    <row r="191" spans="1:7" ht="12.75">
      <c r="A191" s="4"/>
      <c r="B191" s="175"/>
      <c r="C191" s="175"/>
      <c r="D191" s="175"/>
      <c r="E191" s="175"/>
      <c r="F191" s="175"/>
      <c r="G191" s="175"/>
    </row>
    <row r="192" spans="1:7" ht="12.75">
      <c r="A192" s="4"/>
      <c r="B192" s="175"/>
      <c r="C192" s="175"/>
      <c r="D192" s="175"/>
      <c r="E192" s="175"/>
      <c r="F192" s="175"/>
      <c r="G192" s="175"/>
    </row>
    <row r="193" spans="1:7" ht="12.75">
      <c r="A193" s="4"/>
      <c r="B193" s="175"/>
      <c r="C193" s="175"/>
      <c r="D193" s="175"/>
      <c r="E193" s="175"/>
      <c r="F193" s="175"/>
      <c r="G193" s="175"/>
    </row>
    <row r="194" spans="1:7" ht="12.75">
      <c r="A194" s="4"/>
      <c r="B194" s="175"/>
      <c r="C194" s="175"/>
      <c r="D194" s="175"/>
      <c r="E194" s="175"/>
      <c r="F194" s="175"/>
      <c r="G194" s="175"/>
    </row>
    <row r="195" spans="1:7" ht="12.75">
      <c r="A195" s="4"/>
      <c r="B195" s="175"/>
      <c r="C195" s="175"/>
      <c r="D195" s="175"/>
      <c r="E195" s="175"/>
      <c r="F195" s="175"/>
      <c r="G195" s="175"/>
    </row>
    <row r="196" spans="1:7" ht="12.75">
      <c r="A196" s="4"/>
      <c r="B196" s="175"/>
      <c r="C196" s="175"/>
      <c r="D196" s="175"/>
      <c r="E196" s="175"/>
      <c r="F196" s="175"/>
      <c r="G196" s="175"/>
    </row>
    <row r="197" spans="1:7" ht="12.75">
      <c r="A197" s="4"/>
      <c r="B197" s="175"/>
      <c r="C197" s="175"/>
      <c r="D197" s="175"/>
      <c r="E197" s="175"/>
      <c r="F197" s="175"/>
      <c r="G197" s="175"/>
    </row>
    <row r="198" spans="1:7" ht="12.75">
      <c r="A198" s="4"/>
      <c r="B198" s="175"/>
      <c r="C198" s="175"/>
      <c r="D198" s="175"/>
      <c r="E198" s="175"/>
      <c r="F198" s="175"/>
      <c r="G198" s="175"/>
    </row>
    <row r="199" spans="1:7" ht="12.75">
      <c r="A199" s="4"/>
      <c r="B199" s="175"/>
      <c r="C199" s="175"/>
      <c r="D199" s="175"/>
      <c r="E199" s="175"/>
      <c r="F199" s="175"/>
      <c r="G199" s="175"/>
    </row>
    <row r="200" spans="1:7" ht="12.75">
      <c r="A200" s="4"/>
      <c r="B200" s="175"/>
      <c r="C200" s="175"/>
      <c r="D200" s="175"/>
      <c r="E200" s="175"/>
      <c r="F200" s="175"/>
      <c r="G200" s="175"/>
    </row>
    <row r="201" spans="1:7" ht="12.75">
      <c r="A201" s="4"/>
      <c r="B201" s="175"/>
      <c r="C201" s="175"/>
      <c r="D201" s="175"/>
      <c r="E201" s="175"/>
      <c r="F201" s="175"/>
      <c r="G201" s="175"/>
    </row>
    <row r="202" spans="1:7" ht="12.75">
      <c r="A202" s="4"/>
      <c r="B202" s="175"/>
      <c r="C202" s="175"/>
      <c r="D202" s="175"/>
      <c r="E202" s="175"/>
      <c r="F202" s="175"/>
      <c r="G202" s="175"/>
    </row>
    <row r="203" spans="1:7" ht="12.75">
      <c r="A203" s="4"/>
      <c r="B203" s="175"/>
      <c r="C203" s="175"/>
      <c r="D203" s="175"/>
      <c r="E203" s="175"/>
      <c r="F203" s="175"/>
      <c r="G203" s="175"/>
    </row>
    <row r="204" spans="1:7" ht="12.75">
      <c r="A204" s="4"/>
      <c r="B204" s="175"/>
      <c r="C204" s="175"/>
      <c r="D204" s="175"/>
      <c r="E204" s="175"/>
      <c r="F204" s="175"/>
      <c r="G204" s="175"/>
    </row>
    <row r="205" spans="1:7" ht="12.75">
      <c r="A205" s="4"/>
      <c r="B205" s="175"/>
      <c r="C205" s="175"/>
      <c r="D205" s="175"/>
      <c r="E205" s="175"/>
      <c r="F205" s="175"/>
      <c r="G205" s="175"/>
    </row>
    <row r="206" spans="1:7" ht="12.75">
      <c r="A206" s="4"/>
      <c r="B206" s="175"/>
      <c r="C206" s="175"/>
      <c r="D206" s="175"/>
      <c r="E206" s="175"/>
      <c r="F206" s="175"/>
      <c r="G206" s="175"/>
    </row>
    <row r="207" spans="1:7" ht="12.75">
      <c r="A207" s="4"/>
      <c r="B207" s="175"/>
      <c r="C207" s="175"/>
      <c r="D207" s="175"/>
      <c r="E207" s="175"/>
      <c r="F207" s="175"/>
      <c r="G207" s="175"/>
    </row>
    <row r="208" spans="1:7" ht="12.75">
      <c r="A208" s="4"/>
      <c r="B208" s="175"/>
      <c r="C208" s="175"/>
      <c r="D208" s="175"/>
      <c r="E208" s="175"/>
      <c r="F208" s="175"/>
      <c r="G208" s="175"/>
    </row>
    <row r="209" spans="1:7" ht="12.75">
      <c r="A209" s="4"/>
      <c r="B209" s="175"/>
      <c r="C209" s="175"/>
      <c r="D209" s="175"/>
      <c r="E209" s="175"/>
      <c r="F209" s="175"/>
      <c r="G209" s="175"/>
    </row>
    <row r="210" spans="1:7" ht="12.75">
      <c r="A210" s="4"/>
      <c r="B210" s="175"/>
      <c r="C210" s="175"/>
      <c r="D210" s="175"/>
      <c r="E210" s="175"/>
      <c r="F210" s="175"/>
      <c r="G210" s="175"/>
    </row>
    <row r="211" spans="1:7" ht="12.75">
      <c r="A211" s="4"/>
      <c r="B211" s="175"/>
      <c r="C211" s="175"/>
      <c r="D211" s="175"/>
      <c r="E211" s="175"/>
      <c r="F211" s="175"/>
      <c r="G211" s="175"/>
    </row>
    <row r="212" spans="1:7" ht="12.75">
      <c r="A212" s="4"/>
      <c r="B212" s="175"/>
      <c r="C212" s="175"/>
      <c r="D212" s="175"/>
      <c r="E212" s="175"/>
      <c r="F212" s="175"/>
      <c r="G212" s="175"/>
    </row>
    <row r="213" spans="1:7" ht="12.75">
      <c r="A213" s="4"/>
      <c r="B213" s="175"/>
      <c r="C213" s="175"/>
      <c r="D213" s="175"/>
      <c r="E213" s="175"/>
      <c r="F213" s="175"/>
      <c r="G213" s="175"/>
    </row>
    <row r="214" spans="1:7" ht="12.75">
      <c r="A214" s="4"/>
      <c r="B214" s="175"/>
      <c r="C214" s="175"/>
      <c r="D214" s="175"/>
      <c r="E214" s="175"/>
      <c r="F214" s="175"/>
      <c r="G214" s="175"/>
    </row>
    <row r="215" spans="1:7" ht="12.75">
      <c r="A215" s="4"/>
      <c r="B215" s="175"/>
      <c r="C215" s="175"/>
      <c r="D215" s="175"/>
      <c r="E215" s="175"/>
      <c r="F215" s="175"/>
      <c r="G215" s="175"/>
    </row>
    <row r="216" spans="1:7" ht="12.75">
      <c r="A216" s="4"/>
      <c r="B216" s="175"/>
      <c r="C216" s="175"/>
      <c r="D216" s="175"/>
      <c r="E216" s="175"/>
      <c r="F216" s="175"/>
      <c r="G216" s="175"/>
    </row>
    <row r="217" spans="1:7" ht="12.75">
      <c r="A217" s="4"/>
      <c r="B217" s="175"/>
      <c r="C217" s="175"/>
      <c r="D217" s="175"/>
      <c r="E217" s="175"/>
      <c r="F217" s="175"/>
      <c r="G217" s="175"/>
    </row>
    <row r="218" spans="1:7" ht="12.75">
      <c r="A218" s="4"/>
      <c r="B218" s="175"/>
      <c r="C218" s="175"/>
      <c r="D218" s="175"/>
      <c r="E218" s="175"/>
      <c r="F218" s="175"/>
      <c r="G218" s="175"/>
    </row>
    <row r="219" spans="1:7" ht="12.75">
      <c r="A219" s="4"/>
      <c r="B219" s="175"/>
      <c r="C219" s="175"/>
      <c r="D219" s="175"/>
      <c r="E219" s="175"/>
      <c r="F219" s="175"/>
      <c r="G219" s="175"/>
    </row>
    <row r="220" spans="1:7" ht="12.75">
      <c r="A220" s="4"/>
      <c r="B220" s="175"/>
      <c r="C220" s="175"/>
      <c r="D220" s="175"/>
      <c r="E220" s="175"/>
      <c r="F220" s="175"/>
      <c r="G220" s="175"/>
    </row>
    <row r="221" spans="1:7" ht="12.75">
      <c r="A221" s="4"/>
      <c r="B221" s="175"/>
      <c r="C221" s="175"/>
      <c r="D221" s="175"/>
      <c r="E221" s="175"/>
      <c r="F221" s="175"/>
      <c r="G221" s="175"/>
    </row>
    <row r="222" spans="1:7" ht="12.75">
      <c r="A222" s="4"/>
      <c r="B222" s="175"/>
      <c r="C222" s="175"/>
      <c r="D222" s="175"/>
      <c r="E222" s="175"/>
      <c r="F222" s="175"/>
      <c r="G222" s="175"/>
    </row>
    <row r="223" spans="1:7" ht="12.75">
      <c r="A223" s="4"/>
      <c r="B223" s="175"/>
      <c r="C223" s="175"/>
      <c r="D223" s="175"/>
      <c r="E223" s="175"/>
      <c r="F223" s="175"/>
      <c r="G223" s="175"/>
    </row>
    <row r="224" spans="1:7" ht="12.75">
      <c r="A224" s="4"/>
      <c r="B224" s="175"/>
      <c r="C224" s="175"/>
      <c r="D224" s="175"/>
      <c r="E224" s="175"/>
      <c r="F224" s="175"/>
      <c r="G224" s="175"/>
    </row>
    <row r="225" spans="1:7" ht="12.75">
      <c r="A225" s="4"/>
      <c r="B225" s="175"/>
      <c r="C225" s="175"/>
      <c r="D225" s="175"/>
      <c r="E225" s="175"/>
      <c r="F225" s="175"/>
      <c r="G225" s="175"/>
    </row>
    <row r="226" spans="1:7" ht="12.75">
      <c r="A226" s="4"/>
      <c r="B226" s="175"/>
      <c r="C226" s="175"/>
      <c r="D226" s="175"/>
      <c r="E226" s="175"/>
      <c r="F226" s="175"/>
      <c r="G226" s="175"/>
    </row>
    <row r="227" spans="1:7" ht="12.75">
      <c r="A227" s="4"/>
      <c r="B227" s="175"/>
      <c r="C227" s="175"/>
      <c r="D227" s="175"/>
      <c r="E227" s="175"/>
      <c r="F227" s="175"/>
      <c r="G227" s="175"/>
    </row>
    <row r="228" spans="1:7" ht="12.75">
      <c r="A228" s="4"/>
      <c r="B228" s="175"/>
      <c r="C228" s="175"/>
      <c r="D228" s="175"/>
      <c r="E228" s="175"/>
      <c r="F228" s="175"/>
      <c r="G228" s="175"/>
    </row>
    <row r="229" spans="1:7" ht="12.75">
      <c r="A229" s="4"/>
      <c r="B229" s="175"/>
      <c r="C229" s="175"/>
      <c r="D229" s="175"/>
      <c r="E229" s="175"/>
      <c r="F229" s="175"/>
      <c r="G229" s="175"/>
    </row>
    <row r="230" spans="1:7" ht="12.75">
      <c r="A230" s="4"/>
      <c r="B230" s="175"/>
      <c r="C230" s="175"/>
      <c r="D230" s="175"/>
      <c r="E230" s="175"/>
      <c r="F230" s="175"/>
      <c r="G230" s="175"/>
    </row>
    <row r="231" spans="1:7" ht="12.75">
      <c r="A231" s="4"/>
      <c r="B231" s="175"/>
      <c r="C231" s="175"/>
      <c r="D231" s="175"/>
      <c r="E231" s="175"/>
      <c r="F231" s="175"/>
      <c r="G231" s="175"/>
    </row>
    <row r="232" spans="1:7" ht="12.75">
      <c r="A232" s="4"/>
      <c r="B232" s="175"/>
      <c r="C232" s="175"/>
      <c r="D232" s="175"/>
      <c r="E232" s="175"/>
      <c r="F232" s="175"/>
      <c r="G232" s="175"/>
    </row>
    <row r="233" spans="1:7" ht="12.75">
      <c r="A233" s="4"/>
      <c r="B233" s="175"/>
      <c r="C233" s="175"/>
      <c r="D233" s="175"/>
      <c r="E233" s="175"/>
      <c r="F233" s="175"/>
      <c r="G233" s="175"/>
    </row>
    <row r="234" spans="1:7" ht="12.75">
      <c r="A234" s="4"/>
      <c r="B234" s="175"/>
      <c r="C234" s="175"/>
      <c r="D234" s="175"/>
      <c r="E234" s="175"/>
      <c r="F234" s="175"/>
      <c r="G234" s="175"/>
    </row>
    <row r="235" spans="1:7" ht="12.75">
      <c r="A235" s="4"/>
      <c r="B235" s="175"/>
      <c r="C235" s="175"/>
      <c r="D235" s="175"/>
      <c r="E235" s="175"/>
      <c r="F235" s="175"/>
      <c r="G235" s="175"/>
    </row>
    <row r="236" spans="1:7" ht="12.75">
      <c r="A236" s="4"/>
      <c r="B236" s="175"/>
      <c r="C236" s="175"/>
      <c r="D236" s="175"/>
      <c r="E236" s="175"/>
      <c r="F236" s="175"/>
      <c r="G236" s="175"/>
    </row>
    <row r="237" spans="1:7" ht="12.75">
      <c r="A237" s="4"/>
      <c r="B237" s="175"/>
      <c r="C237" s="175"/>
      <c r="D237" s="175"/>
      <c r="E237" s="175"/>
      <c r="F237" s="175"/>
      <c r="G237" s="175"/>
    </row>
    <row r="238" spans="1:7" ht="12.75">
      <c r="A238" s="4"/>
      <c r="B238" s="175"/>
      <c r="C238" s="175"/>
      <c r="D238" s="175"/>
      <c r="E238" s="175"/>
      <c r="F238" s="175"/>
      <c r="G238" s="175"/>
    </row>
    <row r="239" spans="1:7" ht="12.75">
      <c r="A239" s="4"/>
      <c r="B239" s="175"/>
      <c r="C239" s="175"/>
      <c r="D239" s="175"/>
      <c r="E239" s="175"/>
      <c r="F239" s="175"/>
      <c r="G239" s="175"/>
    </row>
    <row r="240" spans="1:7" ht="12.75">
      <c r="A240" s="4"/>
      <c r="B240" s="175"/>
      <c r="C240" s="175"/>
      <c r="D240" s="175"/>
      <c r="E240" s="175"/>
      <c r="F240" s="175"/>
      <c r="G240" s="175"/>
    </row>
    <row r="241" spans="1:7" ht="12.75">
      <c r="A241" s="4"/>
      <c r="B241" s="175"/>
      <c r="C241" s="175"/>
      <c r="D241" s="175"/>
      <c r="E241" s="175"/>
      <c r="F241" s="175"/>
      <c r="G241" s="175"/>
    </row>
    <row r="242" spans="1:7" ht="12.75">
      <c r="A242" s="4"/>
      <c r="B242" s="175"/>
      <c r="C242" s="175"/>
      <c r="D242" s="175"/>
      <c r="E242" s="175"/>
      <c r="F242" s="175"/>
      <c r="G242" s="175"/>
    </row>
    <row r="243" spans="1:7" ht="12.75">
      <c r="A243" s="4"/>
      <c r="B243" s="175"/>
      <c r="C243" s="175"/>
      <c r="D243" s="175"/>
      <c r="E243" s="175"/>
      <c r="F243" s="175"/>
      <c r="G243" s="175"/>
    </row>
    <row r="244" spans="1:7" ht="12.75">
      <c r="A244" s="4"/>
      <c r="B244" s="175"/>
      <c r="C244" s="175"/>
      <c r="D244" s="175"/>
      <c r="E244" s="175"/>
      <c r="F244" s="175"/>
      <c r="G244" s="175"/>
    </row>
    <row r="245" spans="1:7" ht="12.75">
      <c r="A245" s="4"/>
      <c r="B245" s="175"/>
      <c r="C245" s="175"/>
      <c r="D245" s="175"/>
      <c r="E245" s="175"/>
      <c r="F245" s="175"/>
      <c r="G245" s="175"/>
    </row>
    <row r="246" spans="1:7" ht="12.75">
      <c r="A246" s="4"/>
      <c r="B246" s="175"/>
      <c r="C246" s="175"/>
      <c r="D246" s="175"/>
      <c r="E246" s="175"/>
      <c r="F246" s="175"/>
      <c r="G246" s="175"/>
    </row>
    <row r="247" spans="1:7" ht="12.75">
      <c r="A247" s="4"/>
      <c r="B247" s="175"/>
      <c r="C247" s="175"/>
      <c r="D247" s="175"/>
      <c r="E247" s="175"/>
      <c r="F247" s="175"/>
      <c r="G247" s="175"/>
    </row>
    <row r="248" spans="1:7" ht="12.75">
      <c r="A248" s="4"/>
      <c r="B248" s="175"/>
      <c r="C248" s="175"/>
      <c r="D248" s="175"/>
      <c r="E248" s="175"/>
      <c r="F248" s="175"/>
      <c r="G248" s="175"/>
    </row>
    <row r="249" spans="1:7" ht="12.75">
      <c r="A249" s="4"/>
      <c r="B249" s="175"/>
      <c r="C249" s="175"/>
      <c r="D249" s="175"/>
      <c r="E249" s="175"/>
      <c r="F249" s="175"/>
      <c r="G249" s="175"/>
    </row>
    <row r="250" spans="1:7" ht="12.75">
      <c r="A250" s="4"/>
      <c r="B250" s="175"/>
      <c r="C250" s="175"/>
      <c r="D250" s="175"/>
      <c r="E250" s="175"/>
      <c r="F250" s="175"/>
      <c r="G250" s="175"/>
    </row>
    <row r="251" spans="1:7" ht="12.75">
      <c r="A251" s="4"/>
      <c r="B251" s="175"/>
      <c r="C251" s="175"/>
      <c r="D251" s="175"/>
      <c r="E251" s="175"/>
      <c r="F251" s="175"/>
      <c r="G251" s="175"/>
    </row>
    <row r="252" spans="1:7" ht="12.75">
      <c r="A252" s="4"/>
      <c r="B252" s="175"/>
      <c r="C252" s="175"/>
      <c r="D252" s="175"/>
      <c r="E252" s="175"/>
      <c r="F252" s="175"/>
      <c r="G252" s="175"/>
    </row>
    <row r="253" spans="1:7" ht="12.75">
      <c r="A253" s="4"/>
      <c r="B253" s="175"/>
      <c r="C253" s="175"/>
      <c r="D253" s="175"/>
      <c r="E253" s="175"/>
      <c r="F253" s="175"/>
      <c r="G253" s="175"/>
    </row>
    <row r="254" spans="1:7" ht="12.75">
      <c r="A254" s="4"/>
      <c r="B254" s="175"/>
      <c r="C254" s="175"/>
      <c r="D254" s="175"/>
      <c r="E254" s="175"/>
      <c r="F254" s="175"/>
      <c r="G254" s="175"/>
    </row>
    <row r="255" spans="1:7" ht="12.75">
      <c r="A255" s="4"/>
      <c r="B255" s="175"/>
      <c r="C255" s="175"/>
      <c r="D255" s="175"/>
      <c r="E255" s="175"/>
      <c r="F255" s="175"/>
      <c r="G255" s="175"/>
    </row>
    <row r="256" spans="1:7" ht="12.75">
      <c r="A256" s="4"/>
      <c r="B256" s="175"/>
      <c r="C256" s="175"/>
      <c r="D256" s="175"/>
      <c r="E256" s="175"/>
      <c r="F256" s="175"/>
      <c r="G256" s="175"/>
    </row>
    <row r="257" spans="1:7" ht="12.75">
      <c r="A257" s="4"/>
      <c r="B257" s="175"/>
      <c r="C257" s="175"/>
      <c r="D257" s="175"/>
      <c r="E257" s="175"/>
      <c r="F257" s="175"/>
      <c r="G257" s="175"/>
    </row>
    <row r="258" spans="1:7" ht="12.75">
      <c r="A258" s="4"/>
      <c r="B258" s="175"/>
      <c r="C258" s="175"/>
      <c r="D258" s="175"/>
      <c r="E258" s="175"/>
      <c r="F258" s="175"/>
      <c r="G258" s="175"/>
    </row>
    <row r="259" spans="1:7" ht="12.75">
      <c r="A259" s="4"/>
      <c r="B259" s="175"/>
      <c r="C259" s="175"/>
      <c r="D259" s="175"/>
      <c r="E259" s="175"/>
      <c r="F259" s="175"/>
      <c r="G259" s="175"/>
    </row>
    <row r="260" spans="1:7" ht="12.75">
      <c r="A260" s="4"/>
      <c r="B260" s="175"/>
      <c r="C260" s="175"/>
      <c r="D260" s="175"/>
      <c r="E260" s="175"/>
      <c r="F260" s="175"/>
      <c r="G260" s="175"/>
    </row>
    <row r="261" spans="1:7" ht="12.75">
      <c r="A261" s="4"/>
      <c r="B261" s="175"/>
      <c r="C261" s="175"/>
      <c r="D261" s="175"/>
      <c r="E261" s="175"/>
      <c r="F261" s="175"/>
      <c r="G261" s="175"/>
    </row>
    <row r="262" spans="1:7" ht="12.75">
      <c r="A262" s="4"/>
      <c r="B262" s="175"/>
      <c r="C262" s="175"/>
      <c r="D262" s="175"/>
      <c r="E262" s="175"/>
      <c r="F262" s="175"/>
      <c r="G262" s="175"/>
    </row>
    <row r="263" spans="1:7" ht="12.75">
      <c r="A263" s="4"/>
      <c r="B263" s="175"/>
      <c r="C263" s="175"/>
      <c r="D263" s="175"/>
      <c r="E263" s="175"/>
      <c r="F263" s="175"/>
      <c r="G263" s="175"/>
    </row>
    <row r="264" spans="1:7" ht="12.75">
      <c r="A264" s="4"/>
      <c r="B264" s="175"/>
      <c r="C264" s="175"/>
      <c r="D264" s="175"/>
      <c r="E264" s="175"/>
      <c r="F264" s="175"/>
      <c r="G264" s="175"/>
    </row>
    <row r="265" spans="1:7" ht="12.75">
      <c r="A265" s="4"/>
      <c r="B265" s="175"/>
      <c r="C265" s="175"/>
      <c r="D265" s="175"/>
      <c r="E265" s="175"/>
      <c r="F265" s="175"/>
      <c r="G265" s="175"/>
    </row>
    <row r="266" spans="1:7" ht="12.75">
      <c r="A266" s="4"/>
      <c r="B266" s="175"/>
      <c r="C266" s="175"/>
      <c r="D266" s="175"/>
      <c r="E266" s="175"/>
      <c r="F266" s="175"/>
      <c r="G266" s="175"/>
    </row>
    <row r="267" spans="1:7" ht="12.75">
      <c r="A267" s="4"/>
      <c r="B267" s="175"/>
      <c r="C267" s="175"/>
      <c r="D267" s="175"/>
      <c r="E267" s="175"/>
      <c r="F267" s="175"/>
      <c r="G267" s="175"/>
    </row>
    <row r="268" spans="1:7" ht="12.75">
      <c r="A268" s="4"/>
      <c r="B268" s="175"/>
      <c r="C268" s="175"/>
      <c r="D268" s="175"/>
      <c r="E268" s="175"/>
      <c r="F268" s="175"/>
      <c r="G268" s="175"/>
    </row>
    <row r="269" spans="1:7" ht="12.75">
      <c r="A269" s="4"/>
      <c r="B269" s="175"/>
      <c r="C269" s="175"/>
      <c r="D269" s="175"/>
      <c r="E269" s="175"/>
      <c r="F269" s="175"/>
      <c r="G269" s="175"/>
    </row>
    <row r="270" spans="1:7" ht="12.75">
      <c r="A270" s="4"/>
      <c r="B270" s="175"/>
      <c r="C270" s="175"/>
      <c r="D270" s="175"/>
      <c r="E270" s="175"/>
      <c r="F270" s="175"/>
      <c r="G270" s="175"/>
    </row>
    <row r="271" spans="1:7" ht="12.75">
      <c r="A271" s="4"/>
      <c r="B271" s="175"/>
      <c r="C271" s="175"/>
      <c r="D271" s="175"/>
      <c r="E271" s="175"/>
      <c r="F271" s="175"/>
      <c r="G271" s="175"/>
    </row>
    <row r="272" spans="1:7" ht="12.75">
      <c r="A272" s="4"/>
      <c r="B272" s="175"/>
      <c r="C272" s="175"/>
      <c r="D272" s="175"/>
      <c r="E272" s="175"/>
      <c r="F272" s="175"/>
      <c r="G272" s="175"/>
    </row>
    <row r="273" spans="1:7" ht="12.75">
      <c r="A273" s="4"/>
      <c r="B273" s="175"/>
      <c r="C273" s="175"/>
      <c r="D273" s="175"/>
      <c r="E273" s="175"/>
      <c r="F273" s="175"/>
      <c r="G273" s="175"/>
    </row>
    <row r="274" spans="1:7" ht="12.75">
      <c r="A274" s="4"/>
      <c r="B274" s="175"/>
      <c r="C274" s="175"/>
      <c r="D274" s="175"/>
      <c r="E274" s="175"/>
      <c r="F274" s="175"/>
      <c r="G274" s="175"/>
    </row>
    <row r="275" spans="1:7" ht="12.75">
      <c r="A275" s="4"/>
      <c r="B275" s="175"/>
      <c r="C275" s="175"/>
      <c r="D275" s="175"/>
      <c r="E275" s="175"/>
      <c r="F275" s="175"/>
      <c r="G275" s="175"/>
    </row>
    <row r="276" spans="1:7" ht="12.75">
      <c r="A276" s="4"/>
      <c r="B276" s="175"/>
      <c r="C276" s="175"/>
      <c r="D276" s="175"/>
      <c r="E276" s="175"/>
      <c r="F276" s="175"/>
      <c r="G276" s="175"/>
    </row>
    <row r="277" spans="1:7" ht="12.75">
      <c r="A277" s="4"/>
      <c r="B277" s="175"/>
      <c r="C277" s="175"/>
      <c r="D277" s="175"/>
      <c r="E277" s="175"/>
      <c r="F277" s="175"/>
      <c r="G277" s="175"/>
    </row>
    <row r="278" spans="1:7" ht="12.75">
      <c r="A278" s="4"/>
      <c r="B278" s="175"/>
      <c r="C278" s="175"/>
      <c r="D278" s="175"/>
      <c r="E278" s="175"/>
      <c r="F278" s="175"/>
      <c r="G278" s="175"/>
    </row>
    <row r="279" spans="1:7" ht="12.75">
      <c r="A279" s="4"/>
      <c r="B279" s="175"/>
      <c r="C279" s="175"/>
      <c r="D279" s="175"/>
      <c r="E279" s="175"/>
      <c r="F279" s="175"/>
      <c r="G279" s="175"/>
    </row>
    <row r="280" spans="1:7" ht="12.75">
      <c r="A280" s="4"/>
      <c r="B280" s="175"/>
      <c r="C280" s="175"/>
      <c r="D280" s="175"/>
      <c r="E280" s="175"/>
      <c r="F280" s="175"/>
      <c r="G280" s="175"/>
    </row>
    <row r="281" spans="1:7" ht="12.75">
      <c r="A281" s="4"/>
      <c r="B281" s="175"/>
      <c r="C281" s="175"/>
      <c r="D281" s="175"/>
      <c r="E281" s="175"/>
      <c r="F281" s="175"/>
      <c r="G281" s="175"/>
    </row>
    <row r="282" spans="1:7" ht="12.75">
      <c r="A282" s="4"/>
      <c r="B282" s="175"/>
      <c r="C282" s="175"/>
      <c r="D282" s="175"/>
      <c r="E282" s="175"/>
      <c r="F282" s="175"/>
      <c r="G282" s="175"/>
    </row>
    <row r="283" spans="1:7" ht="12.75">
      <c r="A283" s="4"/>
      <c r="B283" s="175"/>
      <c r="C283" s="175"/>
      <c r="D283" s="175"/>
      <c r="E283" s="175"/>
      <c r="F283" s="175"/>
      <c r="G283" s="175"/>
    </row>
    <row r="284" spans="1:7" ht="12.75">
      <c r="A284" s="4"/>
      <c r="B284" s="175"/>
      <c r="C284" s="175"/>
      <c r="D284" s="175"/>
      <c r="E284" s="175"/>
      <c r="F284" s="175"/>
      <c r="G284" s="175"/>
    </row>
    <row r="285" spans="1:7" ht="12.75">
      <c r="A285" s="4"/>
      <c r="B285" s="175"/>
      <c r="C285" s="175"/>
      <c r="D285" s="175"/>
      <c r="E285" s="175"/>
      <c r="F285" s="175"/>
      <c r="G285" s="175"/>
    </row>
    <row r="286" spans="1:7" ht="12.75">
      <c r="A286" s="4"/>
      <c r="B286" s="175"/>
      <c r="C286" s="175"/>
      <c r="D286" s="175"/>
      <c r="E286" s="175"/>
      <c r="F286" s="175"/>
      <c r="G286" s="175"/>
    </row>
    <row r="287" spans="1:7" ht="12.75">
      <c r="A287" s="4"/>
      <c r="B287" s="175"/>
      <c r="C287" s="175"/>
      <c r="D287" s="175"/>
      <c r="E287" s="175"/>
      <c r="F287" s="175"/>
      <c r="G287" s="175"/>
    </row>
    <row r="288" spans="1:7" ht="12.75">
      <c r="A288" s="4"/>
      <c r="B288" s="175"/>
      <c r="C288" s="175"/>
      <c r="D288" s="175"/>
      <c r="E288" s="175"/>
      <c r="F288" s="175"/>
      <c r="G288" s="175"/>
    </row>
    <row r="289" spans="1:7" ht="12.75">
      <c r="A289" s="4"/>
      <c r="B289" s="175"/>
      <c r="C289" s="175"/>
      <c r="D289" s="175"/>
      <c r="E289" s="175"/>
      <c r="F289" s="175"/>
      <c r="G289" s="175"/>
    </row>
    <row r="290" spans="1:7" ht="12.75">
      <c r="A290" s="4"/>
      <c r="B290" s="175"/>
      <c r="C290" s="175"/>
      <c r="D290" s="175"/>
      <c r="E290" s="175"/>
      <c r="F290" s="175"/>
      <c r="G290" s="175"/>
    </row>
    <row r="291" spans="1:7" ht="12.75">
      <c r="A291" s="4"/>
      <c r="B291" s="175"/>
      <c r="C291" s="175"/>
      <c r="D291" s="175"/>
      <c r="E291" s="175"/>
      <c r="F291" s="175"/>
      <c r="G291" s="175"/>
    </row>
    <row r="292" spans="1:7" ht="12.75">
      <c r="A292" s="4"/>
      <c r="B292" s="175"/>
      <c r="C292" s="175"/>
      <c r="D292" s="175"/>
      <c r="E292" s="175"/>
      <c r="F292" s="175"/>
      <c r="G292" s="175"/>
    </row>
    <row r="293" spans="1:7" ht="12.75">
      <c r="A293" s="4"/>
      <c r="B293" s="175"/>
      <c r="C293" s="175"/>
      <c r="D293" s="175"/>
      <c r="E293" s="175"/>
      <c r="F293" s="175"/>
      <c r="G293" s="175"/>
    </row>
    <row r="294" spans="1:7" ht="12.75">
      <c r="A294" s="4"/>
      <c r="B294" s="175"/>
      <c r="C294" s="175"/>
      <c r="D294" s="175"/>
      <c r="E294" s="175"/>
      <c r="F294" s="175"/>
      <c r="G294" s="175"/>
    </row>
    <row r="295" spans="1:7" ht="12.75">
      <c r="A295" s="4"/>
      <c r="B295" s="175"/>
      <c r="C295" s="175"/>
      <c r="D295" s="175"/>
      <c r="E295" s="175"/>
      <c r="F295" s="175"/>
      <c r="G295" s="175"/>
    </row>
    <row r="296" spans="1:7" ht="12.75">
      <c r="A296" s="4"/>
      <c r="B296" s="175"/>
      <c r="C296" s="175"/>
      <c r="D296" s="175"/>
      <c r="E296" s="175"/>
      <c r="F296" s="175"/>
      <c r="G296" s="175"/>
    </row>
    <row r="297" spans="1:7" ht="12.75">
      <c r="A297" s="4"/>
      <c r="B297" s="175"/>
      <c r="C297" s="175"/>
      <c r="D297" s="175"/>
      <c r="E297" s="175"/>
      <c r="F297" s="175"/>
      <c r="G297" s="175"/>
    </row>
    <row r="298" spans="1:7" ht="12.75">
      <c r="A298" s="4"/>
      <c r="B298" s="175"/>
      <c r="C298" s="175"/>
      <c r="D298" s="175"/>
      <c r="E298" s="175"/>
      <c r="F298" s="175"/>
      <c r="G298" s="175"/>
    </row>
    <row r="299" spans="1:7" ht="12.75">
      <c r="A299" s="4"/>
      <c r="B299" s="175"/>
      <c r="C299" s="175"/>
      <c r="D299" s="175"/>
      <c r="E299" s="175"/>
      <c r="F299" s="175"/>
      <c r="G299" s="175"/>
    </row>
    <row r="300" spans="1:7" ht="12.75">
      <c r="A300" s="4"/>
      <c r="B300" s="175"/>
      <c r="C300" s="175"/>
      <c r="D300" s="175"/>
      <c r="E300" s="175"/>
      <c r="F300" s="175"/>
      <c r="G300" s="175"/>
    </row>
    <row r="301" spans="1:7" ht="12.75">
      <c r="A301" s="4"/>
      <c r="B301" s="175"/>
      <c r="C301" s="175"/>
      <c r="D301" s="175"/>
      <c r="E301" s="175"/>
      <c r="F301" s="175"/>
      <c r="G301" s="175"/>
    </row>
    <row r="302" spans="1:7" ht="12.75">
      <c r="A302" s="4"/>
      <c r="B302" s="175"/>
      <c r="C302" s="175"/>
      <c r="D302" s="175"/>
      <c r="E302" s="175"/>
      <c r="F302" s="175"/>
      <c r="G302" s="175"/>
    </row>
    <row r="303" spans="1:7" ht="12.75">
      <c r="A303" s="4"/>
      <c r="B303" s="175"/>
      <c r="C303" s="175"/>
      <c r="D303" s="175"/>
      <c r="E303" s="175"/>
      <c r="F303" s="175"/>
      <c r="G303" s="175"/>
    </row>
    <row r="304" spans="1:7" ht="12.75">
      <c r="A304" s="4"/>
      <c r="B304" s="175"/>
      <c r="C304" s="175"/>
      <c r="D304" s="175"/>
      <c r="E304" s="175"/>
      <c r="F304" s="175"/>
      <c r="G304" s="175"/>
    </row>
    <row r="305" spans="1:7" ht="12.75">
      <c r="A305" s="4"/>
      <c r="B305" s="175"/>
      <c r="C305" s="175"/>
      <c r="D305" s="175"/>
      <c r="E305" s="175"/>
      <c r="F305" s="175"/>
      <c r="G305" s="175"/>
    </row>
    <row r="306" spans="1:7" ht="12.75">
      <c r="A306" s="4"/>
      <c r="B306" s="175"/>
      <c r="C306" s="175"/>
      <c r="D306" s="175"/>
      <c r="E306" s="175"/>
      <c r="F306" s="175"/>
      <c r="G306" s="175"/>
    </row>
    <row r="307" spans="1:7" ht="12.75">
      <c r="A307" s="4"/>
      <c r="B307" s="175"/>
      <c r="C307" s="175"/>
      <c r="D307" s="175"/>
      <c r="E307" s="175"/>
      <c r="F307" s="175"/>
      <c r="G307" s="175"/>
    </row>
    <row r="308" spans="1:7" ht="12.75">
      <c r="A308" s="4"/>
      <c r="B308" s="175"/>
      <c r="C308" s="175"/>
      <c r="D308" s="175"/>
      <c r="E308" s="175"/>
      <c r="F308" s="175"/>
      <c r="G308" s="175"/>
    </row>
    <row r="309" spans="1:7" ht="12.75">
      <c r="A309" s="4"/>
      <c r="B309" s="175"/>
      <c r="C309" s="175"/>
      <c r="D309" s="175"/>
      <c r="E309" s="175"/>
      <c r="F309" s="175"/>
      <c r="G309" s="175"/>
    </row>
    <row r="310" spans="1:7" ht="12.75">
      <c r="A310" s="4"/>
      <c r="B310" s="175"/>
      <c r="C310" s="175"/>
      <c r="D310" s="175"/>
      <c r="E310" s="175"/>
      <c r="F310" s="175"/>
      <c r="G310" s="175"/>
    </row>
    <row r="311" spans="1:7" ht="12.75">
      <c r="A311" s="4"/>
      <c r="B311" s="175"/>
      <c r="C311" s="175"/>
      <c r="D311" s="175"/>
      <c r="E311" s="175"/>
      <c r="F311" s="175"/>
      <c r="G311" s="175"/>
    </row>
    <row r="312" spans="1:7" ht="12.75">
      <c r="A312" s="4"/>
      <c r="B312" s="175"/>
      <c r="C312" s="175"/>
      <c r="D312" s="175"/>
      <c r="E312" s="175"/>
      <c r="F312" s="175"/>
      <c r="G312" s="175"/>
    </row>
    <row r="313" spans="1:7" ht="12.75">
      <c r="A313" s="4"/>
      <c r="B313" s="175"/>
      <c r="C313" s="175"/>
      <c r="D313" s="175"/>
      <c r="E313" s="175"/>
      <c r="F313" s="175"/>
      <c r="G313" s="175"/>
    </row>
    <row r="314" spans="1:7" ht="12.75">
      <c r="A314" s="4"/>
      <c r="B314" s="175"/>
      <c r="C314" s="175"/>
      <c r="D314" s="175"/>
      <c r="E314" s="175"/>
      <c r="F314" s="175"/>
      <c r="G314" s="175"/>
    </row>
    <row r="315" spans="1:7" ht="12.75">
      <c r="A315" s="4"/>
      <c r="B315" s="175"/>
      <c r="C315" s="175"/>
      <c r="D315" s="175"/>
      <c r="E315" s="175"/>
      <c r="F315" s="175"/>
      <c r="G315" s="175"/>
    </row>
    <row r="316" spans="1:7" ht="12.75">
      <c r="A316" s="4"/>
      <c r="B316" s="175"/>
      <c r="C316" s="175"/>
      <c r="D316" s="175"/>
      <c r="E316" s="175"/>
      <c r="F316" s="175"/>
      <c r="G316" s="175"/>
    </row>
    <row r="317" spans="1:7" ht="12.75">
      <c r="A317" s="4"/>
      <c r="B317" s="175"/>
      <c r="C317" s="175"/>
      <c r="D317" s="175"/>
      <c r="E317" s="175"/>
      <c r="F317" s="175"/>
      <c r="G317" s="175"/>
    </row>
    <row r="318" spans="1:7" ht="12.75">
      <c r="A318" s="4"/>
      <c r="B318" s="175"/>
      <c r="C318" s="175"/>
      <c r="D318" s="175"/>
      <c r="E318" s="175"/>
      <c r="F318" s="175"/>
      <c r="G318" s="175"/>
    </row>
    <row r="319" spans="1:7" ht="12.75">
      <c r="A319" s="4"/>
      <c r="B319" s="175"/>
      <c r="C319" s="175"/>
      <c r="D319" s="175"/>
      <c r="E319" s="175"/>
      <c r="F319" s="175"/>
      <c r="G319" s="175"/>
    </row>
    <row r="320" spans="1:7" ht="12.75">
      <c r="A320" s="4"/>
      <c r="B320" s="175"/>
      <c r="C320" s="175"/>
      <c r="D320" s="175"/>
      <c r="E320" s="175"/>
      <c r="F320" s="175"/>
      <c r="G320" s="175"/>
    </row>
    <row r="321" spans="1:7" ht="12.75">
      <c r="A321" s="4"/>
      <c r="B321" s="175"/>
      <c r="C321" s="175"/>
      <c r="D321" s="175"/>
      <c r="E321" s="175"/>
      <c r="F321" s="175"/>
      <c r="G321" s="175"/>
    </row>
    <row r="322" spans="1:7" ht="12.75">
      <c r="A322" s="4"/>
      <c r="B322" s="175"/>
      <c r="C322" s="175"/>
      <c r="D322" s="175"/>
      <c r="E322" s="175"/>
      <c r="F322" s="175"/>
      <c r="G322" s="175"/>
    </row>
    <row r="323" spans="1:7" ht="12.75">
      <c r="A323" s="4"/>
      <c r="B323" s="175"/>
      <c r="C323" s="175"/>
      <c r="D323" s="175"/>
      <c r="E323" s="175"/>
      <c r="F323" s="175"/>
      <c r="G323" s="175"/>
    </row>
    <row r="324" spans="1:7" ht="12.75">
      <c r="A324" s="4"/>
      <c r="B324" s="175"/>
      <c r="C324" s="175"/>
      <c r="D324" s="175"/>
      <c r="E324" s="175"/>
      <c r="F324" s="175"/>
      <c r="G324" s="175"/>
    </row>
    <row r="325" spans="1:7" ht="12.75">
      <c r="A325" s="4"/>
      <c r="B325" s="175"/>
      <c r="C325" s="175"/>
      <c r="D325" s="175"/>
      <c r="E325" s="175"/>
      <c r="F325" s="175"/>
      <c r="G325" s="175"/>
    </row>
    <row r="326" spans="1:7" ht="12.75">
      <c r="A326" s="4"/>
      <c r="B326" s="175"/>
      <c r="C326" s="175"/>
      <c r="D326" s="175"/>
      <c r="E326" s="175"/>
      <c r="F326" s="175"/>
      <c r="G326" s="175"/>
    </row>
    <row r="327" spans="1:7" ht="12.75">
      <c r="A327" s="4"/>
      <c r="B327" s="175"/>
      <c r="C327" s="175"/>
      <c r="D327" s="175"/>
      <c r="E327" s="175"/>
      <c r="F327" s="175"/>
      <c r="G327" s="175"/>
    </row>
    <row r="328" spans="1:7" ht="12.75">
      <c r="A328" s="4"/>
      <c r="B328" s="175"/>
      <c r="C328" s="175"/>
      <c r="D328" s="175"/>
      <c r="E328" s="175"/>
      <c r="F328" s="175"/>
      <c r="G328" s="175"/>
    </row>
    <row r="329" spans="1:7" ht="12.75">
      <c r="A329" s="4"/>
      <c r="B329" s="175"/>
      <c r="C329" s="175"/>
      <c r="D329" s="175"/>
      <c r="E329" s="175"/>
      <c r="F329" s="175"/>
      <c r="G329" s="175"/>
    </row>
    <row r="330" spans="1:7" ht="12.75">
      <c r="A330" s="4"/>
      <c r="B330" s="175"/>
      <c r="C330" s="175"/>
      <c r="D330" s="175"/>
      <c r="E330" s="175"/>
      <c r="F330" s="175"/>
      <c r="G330" s="175"/>
    </row>
    <row r="331" spans="1:7" ht="12.75">
      <c r="A331" s="4"/>
      <c r="B331" s="175"/>
      <c r="C331" s="175"/>
      <c r="D331" s="175"/>
      <c r="E331" s="175"/>
      <c r="F331" s="175"/>
      <c r="G331" s="175"/>
    </row>
    <row r="332" spans="1:7" ht="12.75">
      <c r="A332" s="4"/>
      <c r="B332" s="175"/>
      <c r="C332" s="175"/>
      <c r="D332" s="175"/>
      <c r="E332" s="175"/>
      <c r="F332" s="175"/>
      <c r="G332" s="175"/>
    </row>
    <row r="333" spans="1:7" ht="12.75">
      <c r="A333" s="4"/>
      <c r="B333" s="175"/>
      <c r="C333" s="175"/>
      <c r="D333" s="175"/>
      <c r="E333" s="175"/>
      <c r="F333" s="175"/>
      <c r="G333" s="175"/>
    </row>
    <row r="334" spans="1:7" ht="12.75">
      <c r="A334" s="4"/>
      <c r="B334" s="175"/>
      <c r="C334" s="175"/>
      <c r="D334" s="175"/>
      <c r="E334" s="175"/>
      <c r="F334" s="175"/>
      <c r="G334" s="175"/>
    </row>
    <row r="335" spans="1:7" ht="12.75">
      <c r="A335" s="4"/>
      <c r="B335" s="175"/>
      <c r="C335" s="175"/>
      <c r="D335" s="175"/>
      <c r="E335" s="175"/>
      <c r="F335" s="175"/>
      <c r="G335" s="175"/>
    </row>
    <row r="336" spans="1:7" ht="12.75">
      <c r="A336" s="4"/>
      <c r="B336" s="175"/>
      <c r="C336" s="175"/>
      <c r="D336" s="175"/>
      <c r="E336" s="175"/>
      <c r="F336" s="175"/>
      <c r="G336" s="175"/>
    </row>
    <row r="337" spans="1:7" ht="12.75">
      <c r="A337" s="4"/>
      <c r="B337" s="175"/>
      <c r="C337" s="175"/>
      <c r="D337" s="175"/>
      <c r="E337" s="175"/>
      <c r="F337" s="175"/>
      <c r="G337" s="175"/>
    </row>
    <row r="338" spans="1:7" ht="12.75">
      <c r="A338" s="4"/>
      <c r="B338" s="175"/>
      <c r="C338" s="175"/>
      <c r="D338" s="175"/>
      <c r="E338" s="175"/>
      <c r="F338" s="175"/>
      <c r="G338" s="175"/>
    </row>
    <row r="339" spans="1:7" ht="12.75">
      <c r="A339" s="4"/>
      <c r="B339" s="175"/>
      <c r="C339" s="175"/>
      <c r="D339" s="175"/>
      <c r="E339" s="175"/>
      <c r="F339" s="175"/>
      <c r="G339" s="175"/>
    </row>
    <row r="340" spans="1:7" ht="12.75">
      <c r="A340" s="4"/>
      <c r="B340" s="175"/>
      <c r="C340" s="175"/>
      <c r="D340" s="175"/>
      <c r="E340" s="175"/>
      <c r="F340" s="175"/>
      <c r="G340" s="175"/>
    </row>
    <row r="341" spans="1:7" ht="12.75">
      <c r="A341" s="4"/>
      <c r="B341" s="175"/>
      <c r="C341" s="175"/>
      <c r="D341" s="175"/>
      <c r="E341" s="175"/>
      <c r="F341" s="175"/>
      <c r="G341" s="175"/>
    </row>
    <row r="342" spans="1:7" ht="12.75">
      <c r="A342" s="4"/>
      <c r="B342" s="175"/>
      <c r="C342" s="175"/>
      <c r="D342" s="175"/>
      <c r="E342" s="175"/>
      <c r="F342" s="175"/>
      <c r="G342" s="175"/>
    </row>
    <row r="343" spans="1:7" ht="12.75">
      <c r="A343" s="4"/>
      <c r="B343" s="175"/>
      <c r="C343" s="175"/>
      <c r="D343" s="175"/>
      <c r="E343" s="175"/>
      <c r="F343" s="175"/>
      <c r="G343" s="175"/>
    </row>
    <row r="344" spans="1:7" ht="12.75">
      <c r="A344" s="4"/>
      <c r="B344" s="175"/>
      <c r="C344" s="175"/>
      <c r="D344" s="175"/>
      <c r="E344" s="175"/>
      <c r="F344" s="175"/>
      <c r="G344" s="175"/>
    </row>
    <row r="345" spans="1:7" ht="12.75">
      <c r="A345" s="4"/>
      <c r="B345" s="175"/>
      <c r="C345" s="175"/>
      <c r="D345" s="175"/>
      <c r="E345" s="175"/>
      <c r="F345" s="175"/>
      <c r="G345" s="175"/>
    </row>
    <row r="346" spans="1:7" ht="12.75">
      <c r="A346" s="4"/>
      <c r="B346" s="175"/>
      <c r="C346" s="175"/>
      <c r="D346" s="175"/>
      <c r="E346" s="175"/>
      <c r="F346" s="175"/>
      <c r="G346" s="175"/>
    </row>
    <row r="347" spans="1:7" ht="12.75">
      <c r="A347" s="4"/>
      <c r="B347" s="175"/>
      <c r="C347" s="175"/>
      <c r="D347" s="175"/>
      <c r="E347" s="175"/>
      <c r="F347" s="175"/>
      <c r="G347" s="175"/>
    </row>
    <row r="348" spans="1:7" ht="12.75">
      <c r="A348" s="4"/>
      <c r="B348" s="175"/>
      <c r="C348" s="175"/>
      <c r="D348" s="175"/>
      <c r="E348" s="175"/>
      <c r="F348" s="175"/>
      <c r="G348" s="175"/>
    </row>
    <row r="349" spans="1:7" ht="12.75">
      <c r="A349" s="4"/>
      <c r="B349" s="175"/>
      <c r="C349" s="175"/>
      <c r="D349" s="175"/>
      <c r="E349" s="175"/>
      <c r="F349" s="175"/>
      <c r="G349" s="175"/>
    </row>
    <row r="350" spans="1:7" ht="12.75">
      <c r="A350" s="4"/>
      <c r="B350" s="175"/>
      <c r="C350" s="175"/>
      <c r="D350" s="175"/>
      <c r="E350" s="175"/>
      <c r="F350" s="175"/>
      <c r="G350" s="175"/>
    </row>
    <row r="351" spans="1:7" ht="12.75">
      <c r="A351" s="4"/>
      <c r="B351" s="175"/>
      <c r="C351" s="175"/>
      <c r="D351" s="175"/>
      <c r="E351" s="175"/>
      <c r="F351" s="175"/>
      <c r="G351" s="175"/>
    </row>
    <row r="352" spans="1:7" ht="12.75">
      <c r="A352" s="4"/>
      <c r="B352" s="175"/>
      <c r="C352" s="175"/>
      <c r="D352" s="175"/>
      <c r="E352" s="175"/>
      <c r="F352" s="175"/>
      <c r="G352" s="175"/>
    </row>
    <row r="353" spans="1:7" ht="12.75">
      <c r="A353" s="4"/>
      <c r="B353" s="175"/>
      <c r="C353" s="175"/>
      <c r="D353" s="175"/>
      <c r="E353" s="175"/>
      <c r="F353" s="175"/>
      <c r="G353" s="175"/>
    </row>
    <row r="354" spans="1:7" ht="12.75">
      <c r="A354" s="4"/>
      <c r="B354" s="175"/>
      <c r="C354" s="175"/>
      <c r="D354" s="175"/>
      <c r="E354" s="175"/>
      <c r="F354" s="175"/>
      <c r="G354" s="175"/>
    </row>
    <row r="355" spans="1:7" ht="12.75">
      <c r="A355" s="4"/>
      <c r="B355" s="175"/>
      <c r="C355" s="175"/>
      <c r="D355" s="175"/>
      <c r="E355" s="175"/>
      <c r="F355" s="175"/>
      <c r="G355" s="175"/>
    </row>
    <row r="356" spans="1:7" ht="12.75">
      <c r="A356" s="4"/>
      <c r="B356" s="175"/>
      <c r="C356" s="175"/>
      <c r="D356" s="175"/>
      <c r="E356" s="175"/>
      <c r="F356" s="175"/>
      <c r="G356" s="175"/>
    </row>
    <row r="357" spans="1:7" ht="12.75">
      <c r="A357" s="4"/>
      <c r="B357" s="175"/>
      <c r="C357" s="175"/>
      <c r="D357" s="175"/>
      <c r="E357" s="175"/>
      <c r="F357" s="175"/>
      <c r="G357" s="175"/>
    </row>
    <row r="358" spans="1:7" ht="12.75">
      <c r="A358" s="4"/>
      <c r="B358" s="175"/>
      <c r="C358" s="175"/>
      <c r="D358" s="175"/>
      <c r="E358" s="175"/>
      <c r="F358" s="175"/>
      <c r="G358" s="175"/>
    </row>
    <row r="359" spans="1:7" ht="12.75">
      <c r="A359" s="4"/>
      <c r="B359" s="175"/>
      <c r="C359" s="175"/>
      <c r="D359" s="175"/>
      <c r="E359" s="175"/>
      <c r="F359" s="175"/>
      <c r="G359" s="175"/>
    </row>
    <row r="360" spans="1:7" ht="12.75">
      <c r="A360" s="4"/>
      <c r="B360" s="175"/>
      <c r="C360" s="175"/>
      <c r="D360" s="175"/>
      <c r="E360" s="175"/>
      <c r="F360" s="175"/>
      <c r="G360" s="175"/>
    </row>
    <row r="361" spans="1:7" ht="12.75">
      <c r="A361" s="4"/>
      <c r="B361" s="175"/>
      <c r="C361" s="175"/>
      <c r="D361" s="175"/>
      <c r="E361" s="175"/>
      <c r="F361" s="175"/>
      <c r="G361" s="175"/>
    </row>
    <row r="362" spans="1:7" ht="12.75">
      <c r="A362" s="4"/>
      <c r="B362" s="175"/>
      <c r="C362" s="175"/>
      <c r="D362" s="175"/>
      <c r="E362" s="175"/>
      <c r="F362" s="175"/>
      <c r="G362" s="175"/>
    </row>
    <row r="363" spans="1:7" ht="12.75">
      <c r="A363" s="4"/>
      <c r="B363" s="175"/>
      <c r="C363" s="175"/>
      <c r="D363" s="175"/>
      <c r="E363" s="175"/>
      <c r="F363" s="175"/>
      <c r="G363" s="175"/>
    </row>
    <row r="364" spans="1:7" ht="12.75">
      <c r="A364" s="4"/>
      <c r="B364" s="175"/>
      <c r="C364" s="175"/>
      <c r="D364" s="175"/>
      <c r="E364" s="175"/>
      <c r="F364" s="175"/>
      <c r="G364" s="175"/>
    </row>
    <row r="365" spans="1:7" ht="12.75">
      <c r="A365" s="4"/>
      <c r="B365" s="175"/>
      <c r="C365" s="175"/>
      <c r="D365" s="175"/>
      <c r="E365" s="175"/>
      <c r="F365" s="175"/>
      <c r="G365" s="175"/>
    </row>
    <row r="366" spans="1:7" ht="12.75">
      <c r="A366" s="4"/>
      <c r="B366" s="175"/>
      <c r="C366" s="175"/>
      <c r="D366" s="175"/>
      <c r="E366" s="175"/>
      <c r="F366" s="175"/>
      <c r="G366" s="175"/>
    </row>
    <row r="367" spans="1:7" ht="12.75">
      <c r="A367" s="4"/>
      <c r="B367" s="175"/>
      <c r="C367" s="175"/>
      <c r="D367" s="175"/>
      <c r="E367" s="175"/>
      <c r="F367" s="175"/>
      <c r="G367" s="175"/>
    </row>
    <row r="368" spans="1:7" ht="12.75">
      <c r="A368" s="4"/>
      <c r="B368" s="175"/>
      <c r="C368" s="175"/>
      <c r="D368" s="175"/>
      <c r="E368" s="175"/>
      <c r="F368" s="175"/>
      <c r="G368" s="175"/>
    </row>
    <row r="369" spans="1:7" ht="12.75">
      <c r="A369" s="4"/>
      <c r="B369" s="175"/>
      <c r="C369" s="175"/>
      <c r="D369" s="175"/>
      <c r="E369" s="175"/>
      <c r="F369" s="175"/>
      <c r="G369" s="175"/>
    </row>
    <row r="370" spans="1:7" ht="12.75">
      <c r="A370" s="4"/>
      <c r="B370" s="175"/>
      <c r="C370" s="175"/>
      <c r="D370" s="175"/>
      <c r="E370" s="175"/>
      <c r="F370" s="175"/>
      <c r="G370" s="175"/>
    </row>
    <row r="371" spans="1:7" ht="12.75">
      <c r="A371" s="4"/>
      <c r="B371" s="175"/>
      <c r="C371" s="175"/>
      <c r="D371" s="175"/>
      <c r="E371" s="175"/>
      <c r="F371" s="175"/>
      <c r="G371" s="175"/>
    </row>
    <row r="372" spans="1:7" ht="12.75">
      <c r="A372" s="4"/>
      <c r="B372" s="175"/>
      <c r="C372" s="175"/>
      <c r="D372" s="175"/>
      <c r="E372" s="175"/>
      <c r="F372" s="175"/>
      <c r="G372" s="175"/>
    </row>
    <row r="373" spans="1:7" ht="12.75">
      <c r="A373" s="4"/>
      <c r="B373" s="175"/>
      <c r="C373" s="175"/>
      <c r="D373" s="175"/>
      <c r="E373" s="175"/>
      <c r="F373" s="175"/>
      <c r="G373" s="175"/>
    </row>
    <row r="374" spans="1:7" ht="12.75">
      <c r="A374" s="4"/>
      <c r="B374" s="175"/>
      <c r="C374" s="175"/>
      <c r="D374" s="175"/>
      <c r="E374" s="175"/>
      <c r="F374" s="175"/>
      <c r="G374" s="175"/>
    </row>
    <row r="375" spans="1:7" ht="12.75">
      <c r="A375" s="4"/>
      <c r="B375" s="175"/>
      <c r="C375" s="175"/>
      <c r="D375" s="175"/>
      <c r="E375" s="175"/>
      <c r="F375" s="175"/>
      <c r="G375" s="175"/>
    </row>
    <row r="376" spans="1:7" ht="12.75">
      <c r="A376" s="4"/>
      <c r="B376" s="175"/>
      <c r="C376" s="175"/>
      <c r="D376" s="175"/>
      <c r="E376" s="175"/>
      <c r="F376" s="175"/>
      <c r="G376" s="175"/>
    </row>
    <row r="377" spans="1:7" ht="12.75">
      <c r="A377" s="4"/>
      <c r="B377" s="175"/>
      <c r="C377" s="175"/>
      <c r="D377" s="175"/>
      <c r="E377" s="175"/>
      <c r="F377" s="175"/>
      <c r="G377" s="175"/>
    </row>
    <row r="378" spans="1:7" ht="12.75">
      <c r="A378" s="4"/>
      <c r="B378" s="175"/>
      <c r="C378" s="175"/>
      <c r="D378" s="175"/>
      <c r="E378" s="175"/>
      <c r="F378" s="175"/>
      <c r="G378" s="175"/>
    </row>
    <row r="379" spans="1:7" ht="12.75">
      <c r="A379" s="4"/>
      <c r="B379" s="175"/>
      <c r="C379" s="175"/>
      <c r="D379" s="175"/>
      <c r="E379" s="175"/>
      <c r="F379" s="175"/>
      <c r="G379" s="175"/>
    </row>
    <row r="380" spans="1:7" ht="12.75">
      <c r="A380" s="4"/>
      <c r="B380" s="175"/>
      <c r="C380" s="175"/>
      <c r="D380" s="175"/>
      <c r="E380" s="175"/>
      <c r="F380" s="175"/>
      <c r="G380" s="175"/>
    </row>
    <row r="381" spans="1:7" ht="12.75">
      <c r="A381" s="4"/>
      <c r="B381" s="175"/>
      <c r="C381" s="175"/>
      <c r="D381" s="175"/>
      <c r="E381" s="175"/>
      <c r="F381" s="175"/>
      <c r="G381" s="175"/>
    </row>
    <row r="382" spans="1:7" ht="12.75">
      <c r="A382" s="4"/>
      <c r="B382" s="175"/>
      <c r="C382" s="175"/>
      <c r="D382" s="175"/>
      <c r="E382" s="175"/>
      <c r="F382" s="175"/>
      <c r="G382" s="175"/>
    </row>
    <row r="383" spans="1:7" ht="12.75">
      <c r="A383" s="4"/>
      <c r="B383" s="175"/>
      <c r="C383" s="175"/>
      <c r="D383" s="175"/>
      <c r="E383" s="175"/>
      <c r="F383" s="175"/>
      <c r="G383" s="175"/>
    </row>
    <row r="384" spans="1:7" ht="12.75">
      <c r="A384" s="4"/>
      <c r="B384" s="175"/>
      <c r="C384" s="175"/>
      <c r="D384" s="175"/>
      <c r="E384" s="175"/>
      <c r="F384" s="175"/>
      <c r="G384" s="175"/>
    </row>
    <row r="385" spans="1:7" ht="12.75">
      <c r="A385" s="4"/>
      <c r="B385" s="175"/>
      <c r="C385" s="175"/>
      <c r="D385" s="175"/>
      <c r="E385" s="175"/>
      <c r="F385" s="175"/>
      <c r="G385" s="175"/>
    </row>
    <row r="386" spans="1:7" ht="12.75">
      <c r="A386" s="4"/>
      <c r="B386" s="175"/>
      <c r="C386" s="175"/>
      <c r="D386" s="175"/>
      <c r="E386" s="175"/>
      <c r="F386" s="175"/>
      <c r="G386" s="175"/>
    </row>
    <row r="387" spans="1:7" ht="12.75">
      <c r="A387" s="4"/>
      <c r="B387" s="175"/>
      <c r="C387" s="175"/>
      <c r="D387" s="175"/>
      <c r="E387" s="175"/>
      <c r="F387" s="175"/>
      <c r="G387" s="175"/>
    </row>
    <row r="388" spans="1:7" ht="12.75">
      <c r="A388" s="4"/>
      <c r="B388" s="175"/>
      <c r="C388" s="175"/>
      <c r="D388" s="175"/>
      <c r="E388" s="175"/>
      <c r="F388" s="175"/>
      <c r="G388" s="175"/>
    </row>
    <row r="389" spans="1:7" ht="12.75">
      <c r="A389" s="4"/>
      <c r="B389" s="175"/>
      <c r="C389" s="175"/>
      <c r="D389" s="175"/>
      <c r="E389" s="175"/>
      <c r="F389" s="175"/>
      <c r="G389" s="175"/>
    </row>
    <row r="390" spans="1:7" ht="12.75">
      <c r="A390" s="4"/>
      <c r="B390" s="175"/>
      <c r="C390" s="175"/>
      <c r="D390" s="175"/>
      <c r="E390" s="175"/>
      <c r="F390" s="175"/>
      <c r="G390" s="175"/>
    </row>
    <row r="391" spans="1:7" ht="12.75">
      <c r="A391" s="4"/>
      <c r="B391" s="175"/>
      <c r="C391" s="175"/>
      <c r="D391" s="175"/>
      <c r="E391" s="175"/>
      <c r="F391" s="175"/>
      <c r="G391" s="175"/>
    </row>
    <row r="392" spans="1:7" ht="12.75">
      <c r="A392" s="4"/>
      <c r="B392" s="175"/>
      <c r="C392" s="175"/>
      <c r="D392" s="175"/>
      <c r="E392" s="175"/>
      <c r="F392" s="175"/>
      <c r="G392" s="175"/>
    </row>
    <row r="393" spans="1:7" ht="12.75">
      <c r="A393" s="4"/>
      <c r="B393" s="175"/>
      <c r="C393" s="175"/>
      <c r="D393" s="175"/>
      <c r="E393" s="175"/>
      <c r="F393" s="175"/>
      <c r="G393" s="175"/>
    </row>
    <row r="394" spans="1:7" ht="12.75">
      <c r="A394" s="4"/>
      <c r="B394" s="175"/>
      <c r="C394" s="175"/>
      <c r="D394" s="175"/>
      <c r="E394" s="175"/>
      <c r="F394" s="175"/>
      <c r="G394" s="175"/>
    </row>
    <row r="395" spans="1:7" ht="12.75">
      <c r="A395" s="4"/>
      <c r="B395" s="175"/>
      <c r="C395" s="175"/>
      <c r="D395" s="175"/>
      <c r="E395" s="175"/>
      <c r="F395" s="175"/>
      <c r="G395" s="175"/>
    </row>
    <row r="396" spans="1:7" ht="12.75">
      <c r="A396" s="4"/>
      <c r="B396" s="175"/>
      <c r="C396" s="175"/>
      <c r="D396" s="175"/>
      <c r="E396" s="175"/>
      <c r="F396" s="175"/>
      <c r="G396" s="175"/>
    </row>
  </sheetData>
  <sheetProtection/>
  <mergeCells count="6">
    <mergeCell ref="A5:H5"/>
    <mergeCell ref="A6:H6"/>
    <mergeCell ref="A1:H1"/>
    <mergeCell ref="A2:H2"/>
    <mergeCell ref="A3:H3"/>
    <mergeCell ref="A4:H4"/>
  </mergeCells>
  <printOptions/>
  <pageMargins left="0.6299212598425197" right="0.1968503937007874" top="0.3937007874015748" bottom="0.3937007874015748" header="0.35433070866141736" footer="0.4724409448818898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SheetLayoutView="100" zoomScalePageLayoutView="0" workbookViewId="0" topLeftCell="A19">
      <selection activeCell="A31" sqref="A31"/>
    </sheetView>
  </sheetViews>
  <sheetFormatPr defaultColWidth="9.00390625" defaultRowHeight="12.75"/>
  <cols>
    <col min="1" max="1" width="83.25390625" style="0" customWidth="1"/>
    <col min="2" max="2" width="13.00390625" style="0" customWidth="1"/>
    <col min="3" max="3" width="13.625" style="0" customWidth="1"/>
    <col min="4" max="4" width="13.00390625" style="0" customWidth="1"/>
    <col min="5" max="5" width="13.875" style="0" customWidth="1"/>
  </cols>
  <sheetData>
    <row r="1" spans="1:5" ht="12.75" customHeight="1">
      <c r="A1" s="638" t="s">
        <v>704</v>
      </c>
      <c r="B1" s="678"/>
      <c r="C1" s="678"/>
      <c r="D1" s="613"/>
      <c r="E1" s="613"/>
    </row>
    <row r="2" spans="1:5" ht="12.75" customHeight="1">
      <c r="A2" s="638" t="s">
        <v>142</v>
      </c>
      <c r="B2" s="678"/>
      <c r="C2" s="678"/>
      <c r="D2" s="613"/>
      <c r="E2" s="613"/>
    </row>
    <row r="3" spans="1:5" ht="12.75" customHeight="1">
      <c r="A3" s="638" t="s">
        <v>173</v>
      </c>
      <c r="B3" s="678"/>
      <c r="C3" s="678"/>
      <c r="D3" s="613"/>
      <c r="E3" s="613"/>
    </row>
    <row r="4" spans="1:5" ht="12.75" customHeight="1">
      <c r="A4" s="638" t="s">
        <v>694</v>
      </c>
      <c r="B4" s="704"/>
      <c r="C4" s="704"/>
      <c r="D4" s="704"/>
      <c r="E4" s="704"/>
    </row>
    <row r="5" spans="1:3" ht="12.75">
      <c r="A5" s="691"/>
      <c r="B5" s="613"/>
      <c r="C5" s="613"/>
    </row>
    <row r="6" spans="1:3" ht="12.75">
      <c r="A6" s="691"/>
      <c r="B6" s="613"/>
      <c r="C6" s="613"/>
    </row>
    <row r="7" spans="1:5" ht="18" customHeight="1">
      <c r="A7" s="687" t="s">
        <v>819</v>
      </c>
      <c r="B7" s="613"/>
      <c r="C7" s="613"/>
      <c r="D7" s="613"/>
      <c r="E7" s="613"/>
    </row>
    <row r="8" spans="1:5" ht="20.25" customHeight="1">
      <c r="A8" s="687" t="s">
        <v>427</v>
      </c>
      <c r="B8" s="613"/>
      <c r="C8" s="613"/>
      <c r="D8" s="613"/>
      <c r="E8" s="613"/>
    </row>
    <row r="9" spans="1:3" ht="18" customHeight="1">
      <c r="A9" s="684"/>
      <c r="B9" s="613"/>
      <c r="C9" s="613"/>
    </row>
    <row r="10" spans="1:5" ht="18" customHeight="1">
      <c r="A10" s="687" t="s">
        <v>820</v>
      </c>
      <c r="B10" s="613"/>
      <c r="C10" s="613"/>
      <c r="D10" s="613"/>
      <c r="E10" s="613"/>
    </row>
    <row r="11" spans="1:5" ht="18" customHeight="1">
      <c r="A11" s="687" t="s">
        <v>428</v>
      </c>
      <c r="B11" s="613"/>
      <c r="C11" s="613"/>
      <c r="D11" s="613"/>
      <c r="E11" s="613"/>
    </row>
    <row r="12" spans="1:5" ht="13.5" customHeight="1">
      <c r="A12" s="685"/>
      <c r="B12" s="686"/>
      <c r="C12" s="632"/>
      <c r="D12" s="632"/>
      <c r="E12" s="632"/>
    </row>
    <row r="13" spans="1:5" ht="64.5" customHeight="1">
      <c r="A13" s="553" t="s">
        <v>195</v>
      </c>
      <c r="B13" s="553" t="s">
        <v>171</v>
      </c>
      <c r="C13" s="692" t="s">
        <v>172</v>
      </c>
      <c r="D13" s="693"/>
      <c r="E13" s="694"/>
    </row>
    <row r="14" spans="1:5" ht="14.25" customHeight="1">
      <c r="A14" s="555">
        <v>1</v>
      </c>
      <c r="B14" s="555">
        <v>2</v>
      </c>
      <c r="C14" s="699">
        <v>3</v>
      </c>
      <c r="D14" s="700"/>
      <c r="E14" s="701"/>
    </row>
    <row r="15" spans="1:5" ht="27" customHeight="1">
      <c r="A15" s="162" t="s">
        <v>821</v>
      </c>
      <c r="B15" s="163">
        <f>B17+B20</f>
        <v>-680</v>
      </c>
      <c r="C15" s="695"/>
      <c r="D15" s="689"/>
      <c r="E15" s="690"/>
    </row>
    <row r="16" spans="1:5" ht="18.75" customHeight="1">
      <c r="A16" s="128" t="s">
        <v>804</v>
      </c>
      <c r="B16" s="289"/>
      <c r="C16" s="688"/>
      <c r="D16" s="689"/>
      <c r="E16" s="690"/>
    </row>
    <row r="17" spans="1:5" ht="18" customHeight="1">
      <c r="A17" s="91" t="s">
        <v>671</v>
      </c>
      <c r="B17" s="160">
        <f>B18+B19</f>
        <v>3000</v>
      </c>
      <c r="C17" s="688"/>
      <c r="D17" s="689"/>
      <c r="E17" s="690"/>
    </row>
    <row r="18" spans="1:8" ht="19.5" customHeight="1">
      <c r="A18" s="128" t="s">
        <v>690</v>
      </c>
      <c r="B18" s="125">
        <v>3000</v>
      </c>
      <c r="C18" s="705" t="s">
        <v>516</v>
      </c>
      <c r="D18" s="706"/>
      <c r="E18" s="707"/>
      <c r="F18" s="2"/>
      <c r="G18" s="2"/>
      <c r="H18" s="2"/>
    </row>
    <row r="19" spans="1:5" ht="19.5" customHeight="1">
      <c r="A19" s="128" t="s">
        <v>35</v>
      </c>
      <c r="B19" s="125">
        <v>0</v>
      </c>
      <c r="C19" s="688"/>
      <c r="D19" s="689"/>
      <c r="E19" s="690"/>
    </row>
    <row r="20" spans="1:5" ht="34.5" customHeight="1">
      <c r="A20" s="91" t="s">
        <v>672</v>
      </c>
      <c r="B20" s="160">
        <f>B21+B22</f>
        <v>-3680</v>
      </c>
      <c r="C20" s="688"/>
      <c r="D20" s="689"/>
      <c r="E20" s="690"/>
    </row>
    <row r="21" spans="1:5" ht="18.75" customHeight="1">
      <c r="A21" s="128" t="s">
        <v>690</v>
      </c>
      <c r="B21" s="125">
        <v>0</v>
      </c>
      <c r="C21" s="688"/>
      <c r="D21" s="689"/>
      <c r="E21" s="690"/>
    </row>
    <row r="22" spans="1:5" ht="19.5" customHeight="1">
      <c r="A22" s="128" t="s">
        <v>35</v>
      </c>
      <c r="B22" s="125">
        <v>-3680</v>
      </c>
      <c r="C22" s="681"/>
      <c r="D22" s="682"/>
      <c r="E22" s="683"/>
    </row>
    <row r="23" spans="1:2" ht="12.75">
      <c r="A23" s="123"/>
      <c r="B23" s="123"/>
    </row>
    <row r="24" spans="1:2" ht="12.75">
      <c r="A24" s="123"/>
      <c r="B24" s="123"/>
    </row>
    <row r="25" spans="1:5" ht="17.25" customHeight="1">
      <c r="A25" s="687" t="s">
        <v>822</v>
      </c>
      <c r="B25" s="613"/>
      <c r="C25" s="613"/>
      <c r="D25" s="613"/>
      <c r="E25" s="613"/>
    </row>
    <row r="26" spans="1:5" ht="19.5" customHeight="1">
      <c r="A26" s="687" t="s">
        <v>429</v>
      </c>
      <c r="B26" s="613"/>
      <c r="C26" s="613"/>
      <c r="D26" s="613"/>
      <c r="E26" s="613"/>
    </row>
    <row r="27" spans="1:5" ht="18.75" customHeight="1">
      <c r="A27" s="123"/>
      <c r="B27" s="685"/>
      <c r="C27" s="686"/>
      <c r="D27" s="686"/>
      <c r="E27" s="686"/>
    </row>
    <row r="28" spans="1:5" ht="18.75" customHeight="1">
      <c r="A28" s="702" t="s">
        <v>195</v>
      </c>
      <c r="B28" s="696" t="s">
        <v>149</v>
      </c>
      <c r="C28" s="697"/>
      <c r="D28" s="698" t="s">
        <v>813</v>
      </c>
      <c r="E28" s="682"/>
    </row>
    <row r="29" spans="1:5" ht="99.75" customHeight="1">
      <c r="A29" s="703"/>
      <c r="B29" s="554" t="s">
        <v>171</v>
      </c>
      <c r="C29" s="554" t="s">
        <v>172</v>
      </c>
      <c r="D29" s="554" t="s">
        <v>171</v>
      </c>
      <c r="E29" s="554" t="s">
        <v>172</v>
      </c>
    </row>
    <row r="30" spans="1:5" ht="22.5" customHeight="1">
      <c r="A30" s="555">
        <v>1</v>
      </c>
      <c r="B30" s="555">
        <v>2</v>
      </c>
      <c r="C30" s="555">
        <v>3</v>
      </c>
      <c r="D30" s="555">
        <v>4</v>
      </c>
      <c r="E30" s="555">
        <v>5</v>
      </c>
    </row>
    <row r="31" spans="1:5" ht="24.75" customHeight="1">
      <c r="A31" s="162" t="s">
        <v>821</v>
      </c>
      <c r="B31" s="163">
        <f>B33+B36</f>
        <v>-2520</v>
      </c>
      <c r="C31" s="163"/>
      <c r="D31" s="163">
        <f>D33+D36</f>
        <v>-1680</v>
      </c>
      <c r="E31" s="288"/>
    </row>
    <row r="32" spans="1:5" ht="15.75">
      <c r="A32" s="128" t="s">
        <v>804</v>
      </c>
      <c r="B32" s="124"/>
      <c r="C32" s="124"/>
      <c r="D32" s="124"/>
      <c r="E32" s="288"/>
    </row>
    <row r="33" spans="1:5" ht="15.75">
      <c r="A33" s="91" t="s">
        <v>671</v>
      </c>
      <c r="B33" s="160">
        <f>B34+B35</f>
        <v>3000</v>
      </c>
      <c r="C33" s="126"/>
      <c r="D33" s="126">
        <f>D34+D35</f>
        <v>0</v>
      </c>
      <c r="E33" s="288"/>
    </row>
    <row r="34" spans="1:8" ht="15.75">
      <c r="A34" s="91" t="s">
        <v>690</v>
      </c>
      <c r="B34" s="424">
        <v>23000</v>
      </c>
      <c r="C34" s="424" t="s">
        <v>516</v>
      </c>
      <c r="D34" s="424">
        <v>0</v>
      </c>
      <c r="E34" s="288"/>
      <c r="F34" s="2"/>
      <c r="G34" s="2"/>
      <c r="H34" s="2"/>
    </row>
    <row r="35" spans="1:5" ht="15.75">
      <c r="A35" s="91" t="s">
        <v>35</v>
      </c>
      <c r="B35" s="125">
        <v>-20000</v>
      </c>
      <c r="C35" s="125"/>
      <c r="D35" s="125">
        <v>0</v>
      </c>
      <c r="E35" s="288"/>
    </row>
    <row r="36" spans="1:5" ht="33" customHeight="1">
      <c r="A36" s="91" t="s">
        <v>672</v>
      </c>
      <c r="B36" s="160">
        <f>B37+B38</f>
        <v>-5520</v>
      </c>
      <c r="C36" s="126"/>
      <c r="D36" s="126">
        <f>D37+D38</f>
        <v>-1680</v>
      </c>
      <c r="E36" s="288"/>
    </row>
    <row r="37" spans="1:5" ht="15.75">
      <c r="A37" s="128" t="s">
        <v>690</v>
      </c>
      <c r="B37" s="125">
        <v>0</v>
      </c>
      <c r="C37" s="125"/>
      <c r="D37" s="125">
        <v>0</v>
      </c>
      <c r="E37" s="288"/>
    </row>
    <row r="38" spans="1:5" ht="15.75">
      <c r="A38" s="128" t="s">
        <v>35</v>
      </c>
      <c r="B38" s="125">
        <v>-5520</v>
      </c>
      <c r="C38" s="125"/>
      <c r="D38" s="125">
        <v>-1680</v>
      </c>
      <c r="E38" s="288"/>
    </row>
  </sheetData>
  <sheetProtection/>
  <mergeCells count="28">
    <mergeCell ref="A2:E2"/>
    <mergeCell ref="A1:E1"/>
    <mergeCell ref="C14:E14"/>
    <mergeCell ref="A28:A29"/>
    <mergeCell ref="A8:E8"/>
    <mergeCell ref="A7:E7"/>
    <mergeCell ref="A4:E4"/>
    <mergeCell ref="A3:E3"/>
    <mergeCell ref="C17:E17"/>
    <mergeCell ref="C18:E18"/>
    <mergeCell ref="A6:C6"/>
    <mergeCell ref="A5:C5"/>
    <mergeCell ref="C13:E13"/>
    <mergeCell ref="C15:E15"/>
    <mergeCell ref="B27:E27"/>
    <mergeCell ref="B28:C28"/>
    <mergeCell ref="D28:E28"/>
    <mergeCell ref="A25:E25"/>
    <mergeCell ref="A26:E26"/>
    <mergeCell ref="C22:E22"/>
    <mergeCell ref="A9:C9"/>
    <mergeCell ref="A12:E12"/>
    <mergeCell ref="A11:E11"/>
    <mergeCell ref="A10:E10"/>
    <mergeCell ref="C19:E19"/>
    <mergeCell ref="C20:E20"/>
    <mergeCell ref="C16:E16"/>
    <mergeCell ref="C21:E21"/>
  </mergeCells>
  <printOptions/>
  <pageMargins left="0.95" right="0.97" top="0.5905511811023623" bottom="0.7874015748031497" header="0.5118110236220472" footer="0.5118110236220472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105" zoomScaleSheetLayoutView="105" zoomScalePageLayoutView="0" workbookViewId="0" topLeftCell="A1">
      <selection activeCell="J20" sqref="J20"/>
    </sheetView>
  </sheetViews>
  <sheetFormatPr defaultColWidth="9.00390625" defaultRowHeight="12.75"/>
  <cols>
    <col min="1" max="1" width="82.625" style="0" customWidth="1"/>
    <col min="2" max="2" width="15.75390625" style="0" customWidth="1"/>
    <col min="3" max="3" width="15.375" style="0" customWidth="1"/>
    <col min="4" max="6" width="0" style="0" hidden="1" customWidth="1"/>
    <col min="7" max="7" width="10.75390625" style="0" hidden="1" customWidth="1"/>
  </cols>
  <sheetData>
    <row r="1" spans="1:3" ht="12.75" customHeight="1">
      <c r="A1" s="26"/>
      <c r="B1" s="712" t="s">
        <v>705</v>
      </c>
      <c r="C1" s="613"/>
    </row>
    <row r="2" spans="1:3" ht="12.75" customHeight="1">
      <c r="A2" s="26"/>
      <c r="B2" s="712" t="s">
        <v>234</v>
      </c>
      <c r="C2" s="613"/>
    </row>
    <row r="3" spans="1:3" ht="12.75" customHeight="1">
      <c r="A3" s="26"/>
      <c r="B3" s="712" t="s">
        <v>233</v>
      </c>
      <c r="C3" s="613"/>
    </row>
    <row r="4" spans="1:3" ht="12.75" customHeight="1">
      <c r="A4" s="26"/>
      <c r="B4" s="712" t="s">
        <v>494</v>
      </c>
      <c r="C4" s="613"/>
    </row>
    <row r="5" spans="1:7" ht="12.75">
      <c r="A5" s="26"/>
      <c r="B5" s="26"/>
      <c r="C5" s="74"/>
      <c r="D5" s="113"/>
      <c r="E5" s="25"/>
      <c r="G5" s="25"/>
    </row>
    <row r="6" spans="1:5" ht="17.25" customHeight="1">
      <c r="A6" s="641" t="s">
        <v>80</v>
      </c>
      <c r="B6" s="641"/>
      <c r="C6" s="613"/>
      <c r="D6" s="112"/>
      <c r="E6" s="114"/>
    </row>
    <row r="7" spans="1:5" ht="18.75" customHeight="1">
      <c r="A7" s="641" t="s">
        <v>818</v>
      </c>
      <c r="B7" s="641"/>
      <c r="C7" s="613"/>
      <c r="D7" s="112"/>
      <c r="E7" s="114"/>
    </row>
    <row r="8" spans="1:5" ht="18.75" customHeight="1">
      <c r="A8" s="342"/>
      <c r="B8" s="342"/>
      <c r="D8" s="112"/>
      <c r="E8" s="114"/>
    </row>
    <row r="9" spans="1:5" ht="18.75" customHeight="1">
      <c r="A9" s="641" t="s">
        <v>81</v>
      </c>
      <c r="B9" s="613"/>
      <c r="C9" s="613"/>
      <c r="D9" s="112"/>
      <c r="E9" s="114"/>
    </row>
    <row r="10" spans="1:5" ht="18.75" customHeight="1">
      <c r="A10" s="641" t="s">
        <v>430</v>
      </c>
      <c r="B10" s="613"/>
      <c r="C10" s="613"/>
      <c r="D10" s="112"/>
      <c r="E10" s="114"/>
    </row>
    <row r="11" spans="1:7" ht="23.25" customHeight="1">
      <c r="A11" s="161"/>
      <c r="B11" s="167"/>
      <c r="C11" s="167" t="s">
        <v>114</v>
      </c>
      <c r="D11" s="112"/>
      <c r="E11" s="115"/>
      <c r="F11" s="115"/>
      <c r="G11" s="115"/>
    </row>
    <row r="12" spans="1:8" ht="30" customHeight="1">
      <c r="A12" s="122" t="s">
        <v>195</v>
      </c>
      <c r="B12" s="709" t="s">
        <v>783</v>
      </c>
      <c r="C12" s="710"/>
      <c r="D12" s="2"/>
      <c r="E12" s="25"/>
      <c r="F12" s="25"/>
      <c r="G12" s="25"/>
      <c r="H12" s="25"/>
    </row>
    <row r="13" spans="1:7" ht="12.75">
      <c r="A13" s="67">
        <v>1</v>
      </c>
      <c r="B13" s="711">
        <v>2</v>
      </c>
      <c r="C13" s="690"/>
      <c r="D13" s="159">
        <v>2020</v>
      </c>
      <c r="E13" s="25">
        <f>9!I399+(-'Мун.заим.'!B19)+(-'Мун.заим.'!B22)</f>
        <v>156898.2</v>
      </c>
      <c r="G13" s="25">
        <f>-('Дох.'!G136+'Мун.заим.'!B18+'Мун.заим.'!B21)</f>
        <v>-151001.09999999998</v>
      </c>
    </row>
    <row r="14" spans="1:7" ht="20.25" customHeight="1">
      <c r="A14" s="146" t="s">
        <v>272</v>
      </c>
      <c r="B14" s="716">
        <f>B15</f>
        <v>5217.100000000035</v>
      </c>
      <c r="C14" s="690"/>
      <c r="D14" s="2"/>
      <c r="E14" s="25"/>
      <c r="G14" s="25"/>
    </row>
    <row r="15" spans="1:7" ht="36.75" customHeight="1">
      <c r="A15" s="121" t="s">
        <v>658</v>
      </c>
      <c r="B15" s="708">
        <f>B16+B17+B18</f>
        <v>5217.100000000035</v>
      </c>
      <c r="C15" s="690"/>
      <c r="D15" s="2"/>
      <c r="E15" s="25"/>
      <c r="G15" s="25"/>
    </row>
    <row r="16" spans="1:5" ht="33.75" customHeight="1">
      <c r="A16" s="121" t="s">
        <v>673</v>
      </c>
      <c r="B16" s="708">
        <f>'Мун.заим.'!B17</f>
        <v>3000</v>
      </c>
      <c r="C16" s="690"/>
      <c r="D16" s="2"/>
      <c r="E16" s="25"/>
    </row>
    <row r="17" spans="1:7" ht="51" customHeight="1">
      <c r="A17" s="121" t="s">
        <v>674</v>
      </c>
      <c r="B17" s="708">
        <f>'Мун.заим.'!B20</f>
        <v>-3680</v>
      </c>
      <c r="C17" s="690"/>
      <c r="D17" s="2"/>
      <c r="E17" s="25"/>
      <c r="G17" s="25"/>
    </row>
    <row r="18" spans="1:3" ht="21" customHeight="1">
      <c r="A18" s="121" t="s">
        <v>453</v>
      </c>
      <c r="B18" s="708">
        <f>E13+G13</f>
        <v>5897.100000000035</v>
      </c>
      <c r="C18" s="690"/>
    </row>
    <row r="19" ht="12.75">
      <c r="A19" s="71"/>
    </row>
    <row r="20" spans="1:5" ht="18.75" customHeight="1">
      <c r="A20" s="641" t="s">
        <v>82</v>
      </c>
      <c r="B20" s="613"/>
      <c r="C20" s="613"/>
      <c r="D20" s="112"/>
      <c r="E20" s="114"/>
    </row>
    <row r="21" spans="1:5" ht="18.75" customHeight="1">
      <c r="A21" s="641" t="s">
        <v>431</v>
      </c>
      <c r="B21" s="613"/>
      <c r="C21" s="613"/>
      <c r="D21" s="112"/>
      <c r="E21" s="114"/>
    </row>
    <row r="22" ht="12.75">
      <c r="A22" s="71"/>
    </row>
    <row r="23" spans="1:3" ht="15.75" customHeight="1">
      <c r="A23" s="633" t="s">
        <v>195</v>
      </c>
      <c r="B23" s="713" t="s">
        <v>783</v>
      </c>
      <c r="C23" s="714"/>
    </row>
    <row r="24" spans="1:8" ht="30" customHeight="1">
      <c r="A24" s="715"/>
      <c r="B24" s="122" t="s">
        <v>149</v>
      </c>
      <c r="C24" s="122" t="s">
        <v>813</v>
      </c>
      <c r="D24" s="2"/>
      <c r="E24" s="25"/>
      <c r="F24" s="25"/>
      <c r="G24" s="25"/>
      <c r="H24" s="25"/>
    </row>
    <row r="25" spans="1:7" ht="12.75">
      <c r="A25" s="67">
        <v>1</v>
      </c>
      <c r="B25" s="67">
        <v>2</v>
      </c>
      <c r="C25" s="67">
        <v>3</v>
      </c>
      <c r="D25" s="159">
        <v>2021</v>
      </c>
      <c r="E25" s="25">
        <f>9!J399+(-'Мун.заим.'!B35)+(-'Мун.заим.'!B38)</f>
        <v>180770.00000000003</v>
      </c>
      <c r="G25" s="25">
        <f>-('Дох.'!H136+'Мун.заим.'!B34+'Мун.заим.'!B37)</f>
        <v>-175049.2</v>
      </c>
    </row>
    <row r="26" spans="1:7" ht="21" customHeight="1">
      <c r="A26" s="146" t="s">
        <v>272</v>
      </c>
      <c r="B26" s="147">
        <f>B27</f>
        <v>3200.8000000000175</v>
      </c>
      <c r="C26" s="147">
        <f>C27</f>
        <v>3192.100000000006</v>
      </c>
      <c r="D26" s="159"/>
      <c r="E26" s="25"/>
      <c r="G26" s="25"/>
    </row>
    <row r="27" spans="1:7" ht="35.25" customHeight="1">
      <c r="A27" s="121" t="s">
        <v>658</v>
      </c>
      <c r="B27" s="126">
        <f>B28+B29+B30</f>
        <v>3200.8000000000175</v>
      </c>
      <c r="C27" s="126">
        <f>C28+C29+C30</f>
        <v>3192.100000000006</v>
      </c>
      <c r="D27" s="349">
        <v>2022</v>
      </c>
      <c r="E27" s="350">
        <f>9!K399+(-'Мун.заим.'!D35)+(-'Мун.заим.'!D38)</f>
        <v>138989.1</v>
      </c>
      <c r="F27" s="351"/>
      <c r="G27" s="350">
        <f>-('Дох.'!I136+'Мун.заим.'!D34+'Мун.заим.'!D37)</f>
        <v>-134117</v>
      </c>
    </row>
    <row r="28" spans="1:5" ht="33.75" customHeight="1">
      <c r="A28" s="121" t="s">
        <v>673</v>
      </c>
      <c r="B28" s="126">
        <f>'Мун.заим.'!B33</f>
        <v>3000</v>
      </c>
      <c r="C28" s="126">
        <f>'Мун.заим.'!D33</f>
        <v>0</v>
      </c>
      <c r="D28" s="2"/>
      <c r="E28" s="25"/>
    </row>
    <row r="29" spans="1:7" ht="51" customHeight="1">
      <c r="A29" s="121" t="s">
        <v>674</v>
      </c>
      <c r="B29" s="126">
        <f>'Мун.заим.'!B36</f>
        <v>-5520</v>
      </c>
      <c r="C29" s="126">
        <f>'Мун.заим.'!D36</f>
        <v>-1680</v>
      </c>
      <c r="D29" s="2"/>
      <c r="E29" s="25"/>
      <c r="G29" s="25"/>
    </row>
    <row r="30" spans="1:3" ht="23.25" customHeight="1">
      <c r="A30" s="91" t="s">
        <v>453</v>
      </c>
      <c r="B30" s="126">
        <f>E25+G25</f>
        <v>5720.8000000000175</v>
      </c>
      <c r="C30" s="126">
        <f>E27+G27</f>
        <v>4872.100000000006</v>
      </c>
    </row>
  </sheetData>
  <sheetProtection/>
  <mergeCells count="19">
    <mergeCell ref="B17:C17"/>
    <mergeCell ref="A6:C6"/>
    <mergeCell ref="A7:C7"/>
    <mergeCell ref="B23:C23"/>
    <mergeCell ref="A23:A24"/>
    <mergeCell ref="B18:C18"/>
    <mergeCell ref="A20:C20"/>
    <mergeCell ref="A21:C21"/>
    <mergeCell ref="B14:C14"/>
    <mergeCell ref="B15:C15"/>
    <mergeCell ref="B16:C16"/>
    <mergeCell ref="A9:C9"/>
    <mergeCell ref="A10:C10"/>
    <mergeCell ref="B12:C12"/>
    <mergeCell ref="B13:C13"/>
    <mergeCell ref="B1:C1"/>
    <mergeCell ref="B2:C2"/>
    <mergeCell ref="B3:C3"/>
    <mergeCell ref="B4:C4"/>
  </mergeCells>
  <printOptions/>
  <pageMargins left="0.9055118110236221" right="0.3937007874015748" top="0.7086614173228347" bottom="0.984251968503937" header="0.5118110236220472" footer="0.5118110236220472"/>
  <pageSetup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20"/>
  <sheetViews>
    <sheetView view="pageBreakPreview" zoomScale="110" zoomScaleSheetLayoutView="110" zoomScalePageLayoutView="0" workbookViewId="0" topLeftCell="A1">
      <pane xSplit="5" ySplit="3" topLeftCell="G4" activePane="bottomRight" state="frozen"/>
      <selection pane="topLeft" activeCell="A1" sqref="A1"/>
      <selection pane="topRight" activeCell="A1" sqref="A1"/>
      <selection pane="bottomLeft" activeCell="A96" sqref="A96"/>
      <selection pane="bottomRight" activeCell="Q10" sqref="Q10"/>
    </sheetView>
  </sheetViews>
  <sheetFormatPr defaultColWidth="9.00390625" defaultRowHeight="12.75"/>
  <cols>
    <col min="1" max="1" width="48.00390625" style="0" hidden="1" customWidth="1"/>
    <col min="2" max="2" width="4.00390625" style="0" hidden="1" customWidth="1"/>
    <col min="3" max="3" width="6.125" style="0" hidden="1" customWidth="1"/>
    <col min="4" max="4" width="13.25390625" style="0" hidden="1" customWidth="1"/>
    <col min="5" max="5" width="4.125" style="0" hidden="1" customWidth="1"/>
    <col min="6" max="6" width="5.75390625" style="0" hidden="1" customWidth="1"/>
    <col min="7" max="7" width="13.25390625" style="601" customWidth="1"/>
    <col min="8" max="8" width="8.875" style="602" customWidth="1"/>
    <col min="9" max="9" width="9.75390625" style="601" customWidth="1"/>
    <col min="10" max="10" width="8.875" style="567" customWidth="1"/>
    <col min="11" max="11" width="9.125" style="567" customWidth="1"/>
    <col min="12" max="13" width="11.00390625" style="567" customWidth="1"/>
    <col min="14" max="14" width="10.125" style="0" customWidth="1"/>
    <col min="15" max="15" width="10.625" style="0" customWidth="1"/>
  </cols>
  <sheetData>
    <row r="1" spans="1:13" ht="14.25" customHeight="1">
      <c r="A1" s="717"/>
      <c r="B1" s="717"/>
      <c r="C1" s="717"/>
      <c r="D1" s="717"/>
      <c r="E1" s="717"/>
      <c r="F1" s="718"/>
      <c r="G1" s="581"/>
      <c r="H1" s="480"/>
      <c r="I1" s="582"/>
      <c r="J1" s="583"/>
      <c r="K1" s="583"/>
      <c r="L1" s="559"/>
      <c r="M1" s="559"/>
    </row>
    <row r="2" spans="1:13" ht="15.75" customHeight="1">
      <c r="A2" s="719"/>
      <c r="B2" s="720"/>
      <c r="C2" s="721"/>
      <c r="D2" s="721"/>
      <c r="E2" s="721"/>
      <c r="F2" s="722"/>
      <c r="G2" s="584"/>
      <c r="H2" s="585"/>
      <c r="I2" s="727"/>
      <c r="J2" s="728"/>
      <c r="K2" s="728"/>
      <c r="L2" s="729"/>
      <c r="M2" s="729"/>
    </row>
    <row r="3" spans="1:14" ht="52.5" customHeight="1">
      <c r="A3" s="100"/>
      <c r="B3" s="143"/>
      <c r="C3" s="144"/>
      <c r="D3" s="145"/>
      <c r="E3" s="144"/>
      <c r="F3" s="144"/>
      <c r="G3" s="449"/>
      <c r="H3" s="481"/>
      <c r="I3" s="449"/>
      <c r="J3" s="285"/>
      <c r="K3" s="557"/>
      <c r="L3" s="418"/>
      <c r="M3" s="418"/>
      <c r="N3" s="74"/>
    </row>
    <row r="4" spans="1:13" ht="10.5" customHeight="1">
      <c r="A4" s="142">
        <v>1</v>
      </c>
      <c r="B4" s="142">
        <v>2</v>
      </c>
      <c r="C4" s="104" t="s">
        <v>118</v>
      </c>
      <c r="D4" s="104" t="s">
        <v>548</v>
      </c>
      <c r="E4" s="104" t="s">
        <v>119</v>
      </c>
      <c r="F4" s="104" t="s">
        <v>57</v>
      </c>
      <c r="G4" s="450">
        <v>9</v>
      </c>
      <c r="H4" s="482"/>
      <c r="I4" s="450">
        <v>9</v>
      </c>
      <c r="J4" s="284">
        <v>10</v>
      </c>
      <c r="K4" s="284">
        <v>10</v>
      </c>
      <c r="L4" s="558"/>
      <c r="M4" s="558"/>
    </row>
    <row r="5" spans="1:15" s="194" customFormat="1" ht="30" customHeight="1">
      <c r="A5" s="258"/>
      <c r="B5" s="323"/>
      <c r="C5" s="324"/>
      <c r="D5" s="324"/>
      <c r="E5" s="324"/>
      <c r="F5" s="324"/>
      <c r="G5" s="345">
        <f aca="true" t="shared" si="0" ref="G5:K6">G6</f>
        <v>1098</v>
      </c>
      <c r="H5" s="345">
        <f t="shared" si="0"/>
        <v>1100.6</v>
      </c>
      <c r="I5" s="345">
        <f t="shared" si="0"/>
        <v>1096.6999999999998</v>
      </c>
      <c r="J5" s="560">
        <f t="shared" si="0"/>
        <v>1091.6999999999998</v>
      </c>
      <c r="K5" s="560">
        <f t="shared" si="0"/>
        <v>1058.2</v>
      </c>
      <c r="L5" s="560"/>
      <c r="M5" s="560"/>
      <c r="N5" s="262"/>
      <c r="O5" s="263"/>
    </row>
    <row r="6" spans="1:14" s="199" customFormat="1" ht="14.25" customHeight="1">
      <c r="A6" s="152"/>
      <c r="B6" s="153"/>
      <c r="C6" s="154"/>
      <c r="D6" s="154"/>
      <c r="E6" s="154"/>
      <c r="F6" s="154"/>
      <c r="G6" s="307">
        <f t="shared" si="0"/>
        <v>1098</v>
      </c>
      <c r="H6" s="307">
        <f t="shared" si="0"/>
        <v>1100.6</v>
      </c>
      <c r="I6" s="307">
        <f t="shared" si="0"/>
        <v>1096.6999999999998</v>
      </c>
      <c r="J6" s="155">
        <f t="shared" si="0"/>
        <v>1091.6999999999998</v>
      </c>
      <c r="K6" s="155">
        <f t="shared" si="0"/>
        <v>1058.2</v>
      </c>
      <c r="L6" s="155"/>
      <c r="M6" s="155"/>
      <c r="N6" s="264"/>
    </row>
    <row r="7" spans="1:14" ht="27" customHeight="1">
      <c r="A7" s="43"/>
      <c r="B7" s="44"/>
      <c r="C7" s="45"/>
      <c r="D7" s="45"/>
      <c r="E7" s="45"/>
      <c r="F7" s="45"/>
      <c r="G7" s="361">
        <f>G8+G9+G10+G11+G12</f>
        <v>1098</v>
      </c>
      <c r="H7" s="483">
        <f>H8+H9+H10+H11+H12+H13+H14</f>
        <v>1100.6</v>
      </c>
      <c r="I7" s="361">
        <f>I8+I9+I10+I11+I12+I14</f>
        <v>1096.6999999999998</v>
      </c>
      <c r="J7" s="361">
        <f>J8+J9+J10+J11+J12+J14</f>
        <v>1091.6999999999998</v>
      </c>
      <c r="K7" s="361">
        <f>K8+K9+K10+K11+K12+K14</f>
        <v>1058.2</v>
      </c>
      <c r="L7" s="361"/>
      <c r="M7" s="361"/>
      <c r="N7" s="25"/>
    </row>
    <row r="8" spans="1:14" ht="12" customHeight="1">
      <c r="A8" s="12"/>
      <c r="B8" s="24"/>
      <c r="C8" s="13"/>
      <c r="D8" s="7"/>
      <c r="E8" s="7"/>
      <c r="F8" s="13"/>
      <c r="G8" s="308">
        <v>812.5</v>
      </c>
      <c r="H8" s="485" t="s">
        <v>359</v>
      </c>
      <c r="I8" s="308">
        <v>830</v>
      </c>
      <c r="J8" s="308">
        <v>830</v>
      </c>
      <c r="K8" s="308">
        <v>804.2</v>
      </c>
      <c r="L8" s="308"/>
      <c r="M8" s="308"/>
      <c r="N8" s="25"/>
    </row>
    <row r="9" spans="1:14" ht="12" customHeight="1">
      <c r="A9" s="32"/>
      <c r="B9" s="24"/>
      <c r="C9" s="13"/>
      <c r="D9" s="7"/>
      <c r="E9" s="7"/>
      <c r="F9" s="13"/>
      <c r="G9" s="308">
        <v>15</v>
      </c>
      <c r="H9" s="485"/>
      <c r="I9" s="308"/>
      <c r="J9" s="308"/>
      <c r="K9" s="308"/>
      <c r="L9" s="308"/>
      <c r="M9" s="308"/>
      <c r="N9" s="25"/>
    </row>
    <row r="10" spans="1:14" ht="12" customHeight="1">
      <c r="A10" s="32"/>
      <c r="B10" s="24"/>
      <c r="C10" s="13"/>
      <c r="D10" s="7"/>
      <c r="E10" s="7"/>
      <c r="F10" s="13"/>
      <c r="G10" s="308">
        <v>243.4</v>
      </c>
      <c r="H10" s="485" t="s">
        <v>360</v>
      </c>
      <c r="I10" s="308">
        <v>248.6</v>
      </c>
      <c r="J10" s="308">
        <v>248.6</v>
      </c>
      <c r="K10" s="308">
        <v>240.9</v>
      </c>
      <c r="L10" s="308"/>
      <c r="M10" s="308"/>
      <c r="N10" s="25"/>
    </row>
    <row r="11" spans="1:14" ht="12" customHeight="1">
      <c r="A11" s="3"/>
      <c r="B11" s="24"/>
      <c r="C11" s="13"/>
      <c r="D11" s="7"/>
      <c r="E11" s="7"/>
      <c r="F11" s="13"/>
      <c r="G11" s="308">
        <v>12</v>
      </c>
      <c r="H11" s="485" t="s">
        <v>361</v>
      </c>
      <c r="I11" s="308">
        <v>8</v>
      </c>
      <c r="J11" s="308">
        <v>8</v>
      </c>
      <c r="K11" s="308">
        <v>8</v>
      </c>
      <c r="L11" s="308"/>
      <c r="M11" s="308"/>
      <c r="N11" s="25"/>
    </row>
    <row r="12" spans="1:14" ht="12" customHeight="1">
      <c r="A12" s="3"/>
      <c r="B12" s="24"/>
      <c r="C12" s="13"/>
      <c r="D12" s="7"/>
      <c r="E12" s="7"/>
      <c r="F12" s="13"/>
      <c r="G12" s="308">
        <v>15.1</v>
      </c>
      <c r="H12" s="485" t="s">
        <v>362</v>
      </c>
      <c r="I12" s="308">
        <v>5.1</v>
      </c>
      <c r="J12" s="308">
        <v>5.1</v>
      </c>
      <c r="K12" s="308">
        <v>5.1</v>
      </c>
      <c r="L12" s="308"/>
      <c r="M12" s="308"/>
      <c r="N12" s="25"/>
    </row>
    <row r="13" spans="1:14" ht="12" customHeight="1">
      <c r="A13" s="3"/>
      <c r="B13" s="24"/>
      <c r="C13" s="13"/>
      <c r="D13" s="7"/>
      <c r="E13" s="7"/>
      <c r="F13" s="13"/>
      <c r="G13" s="308"/>
      <c r="H13" s="485"/>
      <c r="I13" s="308"/>
      <c r="J13" s="308"/>
      <c r="K13" s="308"/>
      <c r="L13" s="308"/>
      <c r="M13" s="308"/>
      <c r="N13" s="25"/>
    </row>
    <row r="14" spans="1:14" ht="12" customHeight="1">
      <c r="A14" s="3"/>
      <c r="B14" s="24"/>
      <c r="C14" s="13"/>
      <c r="D14" s="7"/>
      <c r="E14" s="7"/>
      <c r="F14" s="13"/>
      <c r="G14" s="308"/>
      <c r="H14" s="485" t="s">
        <v>363</v>
      </c>
      <c r="I14" s="308">
        <v>5</v>
      </c>
      <c r="J14" s="308"/>
      <c r="K14" s="308"/>
      <c r="L14" s="308"/>
      <c r="M14" s="308"/>
      <c r="N14" s="25"/>
    </row>
    <row r="15" spans="1:15" s="261" customFormat="1" ht="29.25" customHeight="1">
      <c r="A15" s="258"/>
      <c r="B15" s="323"/>
      <c r="C15" s="324"/>
      <c r="D15" s="324"/>
      <c r="E15" s="324"/>
      <c r="F15" s="324"/>
      <c r="G15" s="345">
        <f aca="true" t="shared" si="1" ref="G15:M15">G16+G66+G84+G147+G255+G265+G270+G318+G334</f>
        <v>339158</v>
      </c>
      <c r="H15" s="345">
        <f t="shared" si="1"/>
        <v>179054.2</v>
      </c>
      <c r="I15" s="345">
        <f t="shared" si="1"/>
        <v>146001.6</v>
      </c>
      <c r="J15" s="345">
        <f t="shared" si="1"/>
        <v>145084.1</v>
      </c>
      <c r="K15" s="345">
        <f t="shared" si="1"/>
        <v>124629.40000000001</v>
      </c>
      <c r="L15" s="345">
        <f t="shared" si="1"/>
        <v>3390</v>
      </c>
      <c r="M15" s="345">
        <f t="shared" si="1"/>
        <v>6020</v>
      </c>
      <c r="N15" s="259"/>
      <c r="O15" s="260"/>
    </row>
    <row r="16" spans="1:14" s="172" customFormat="1" ht="14.25" customHeight="1">
      <c r="A16" s="152"/>
      <c r="B16" s="153"/>
      <c r="C16" s="154"/>
      <c r="D16" s="154"/>
      <c r="E16" s="154"/>
      <c r="F16" s="154"/>
      <c r="G16" s="307">
        <f>G17+G24+G25+G26+G27+G33+G34+G49+G61+G62+G63+G64+G65+G29+G50</f>
        <v>32915.6</v>
      </c>
      <c r="H16" s="307">
        <f>H17+H24+H25+H26+H27+H33+H34+H49+H61+H62+H63+H64+H65+H29+H50</f>
        <v>35658.5</v>
      </c>
      <c r="I16" s="307">
        <f>I17+I24+I25+I26+I27+I33+I34+I49+I61+I62+I63+I64+I65+I29+I50</f>
        <v>31447.7</v>
      </c>
      <c r="J16" s="307">
        <f>J17+J24+J25+J26+J27+J33+J34+J49+J61+J62+J63+J64+J65+J29+J50</f>
        <v>31665.800000000003</v>
      </c>
      <c r="K16" s="307">
        <f>K17+K24+K25+K26+K27+K33+K34+K49+K61+K62+K63+K64+K65+K29+K50</f>
        <v>31373.600000000002</v>
      </c>
      <c r="L16" s="307"/>
      <c r="M16" s="307"/>
      <c r="N16" s="318"/>
    </row>
    <row r="17" spans="1:14" ht="39.75" customHeight="1">
      <c r="A17" s="54"/>
      <c r="B17" s="44"/>
      <c r="C17" s="45"/>
      <c r="D17" s="45"/>
      <c r="E17" s="45"/>
      <c r="F17" s="45"/>
      <c r="G17" s="345">
        <f>G18+G19+G20+G21+G22+G23</f>
        <v>10475.5</v>
      </c>
      <c r="H17" s="345">
        <f>H18+H19+H20+H21+H22+H23</f>
        <v>11832.5</v>
      </c>
      <c r="I17" s="345">
        <f>I18+I19+I20+I21+I22+I23</f>
        <v>11828</v>
      </c>
      <c r="J17" s="345">
        <f>J18+J19+J20+J21+J22+J23</f>
        <v>11828</v>
      </c>
      <c r="K17" s="345">
        <f>K18+K19+K20+K21+K22+K23</f>
        <v>11466.900000000001</v>
      </c>
      <c r="L17" s="345"/>
      <c r="M17" s="345"/>
      <c r="N17" s="25"/>
    </row>
    <row r="18" spans="1:14" ht="14.25" customHeight="1">
      <c r="A18" s="12"/>
      <c r="B18" s="24"/>
      <c r="C18" s="13"/>
      <c r="D18" s="7"/>
      <c r="E18" s="7"/>
      <c r="F18" s="13"/>
      <c r="G18" s="308">
        <v>7804.9</v>
      </c>
      <c r="H18" s="419">
        <v>8935</v>
      </c>
      <c r="I18" s="308">
        <v>8931.5</v>
      </c>
      <c r="J18" s="308">
        <v>8931.5</v>
      </c>
      <c r="K18" s="308">
        <v>8653.7</v>
      </c>
      <c r="L18" s="308"/>
      <c r="M18" s="308"/>
      <c r="N18" s="25"/>
    </row>
    <row r="19" spans="1:14" ht="14.25" customHeight="1">
      <c r="A19" s="32"/>
      <c r="B19" s="24"/>
      <c r="C19" s="13"/>
      <c r="D19" s="7"/>
      <c r="E19" s="7"/>
      <c r="F19" s="13"/>
      <c r="G19" s="308">
        <v>9.5</v>
      </c>
      <c r="H19" s="419"/>
      <c r="I19" s="308"/>
      <c r="J19" s="308"/>
      <c r="K19" s="308"/>
      <c r="L19" s="308"/>
      <c r="M19" s="308"/>
      <c r="N19" s="25"/>
    </row>
    <row r="20" spans="1:13" ht="12.75" customHeight="1">
      <c r="A20" s="32"/>
      <c r="B20" s="24"/>
      <c r="C20" s="13"/>
      <c r="D20" s="7"/>
      <c r="E20" s="7"/>
      <c r="F20" s="13"/>
      <c r="G20" s="308">
        <v>2338.5</v>
      </c>
      <c r="H20" s="419">
        <v>2677.5</v>
      </c>
      <c r="I20" s="308">
        <v>2676.5</v>
      </c>
      <c r="J20" s="308">
        <v>2676.5</v>
      </c>
      <c r="K20" s="308">
        <v>2593.2</v>
      </c>
      <c r="L20" s="308"/>
      <c r="M20" s="308"/>
    </row>
    <row r="21" spans="1:13" ht="15.75" customHeight="1">
      <c r="A21" s="32"/>
      <c r="B21" s="24"/>
      <c r="C21" s="13"/>
      <c r="D21" s="7"/>
      <c r="E21" s="7"/>
      <c r="F21" s="13"/>
      <c r="G21" s="308">
        <v>290</v>
      </c>
      <c r="H21" s="419">
        <v>200</v>
      </c>
      <c r="I21" s="308">
        <v>190</v>
      </c>
      <c r="J21" s="308">
        <v>190</v>
      </c>
      <c r="K21" s="308">
        <v>190</v>
      </c>
      <c r="L21" s="308"/>
      <c r="M21" s="308"/>
    </row>
    <row r="22" spans="1:13" ht="12.75" customHeight="1">
      <c r="A22" s="3"/>
      <c r="B22" s="24"/>
      <c r="C22" s="13"/>
      <c r="D22" s="7"/>
      <c r="E22" s="7"/>
      <c r="F22" s="13"/>
      <c r="G22" s="308">
        <v>32.5</v>
      </c>
      <c r="H22" s="419">
        <v>20</v>
      </c>
      <c r="I22" s="308">
        <v>30</v>
      </c>
      <c r="J22" s="308">
        <v>30</v>
      </c>
      <c r="K22" s="308">
        <v>30</v>
      </c>
      <c r="L22" s="308"/>
      <c r="M22" s="308"/>
    </row>
    <row r="23" spans="1:14" ht="13.5" customHeight="1">
      <c r="A23" s="1"/>
      <c r="B23" s="24"/>
      <c r="C23" s="13"/>
      <c r="D23" s="7"/>
      <c r="E23" s="7"/>
      <c r="F23" s="13"/>
      <c r="G23" s="308">
        <v>0.1</v>
      </c>
      <c r="H23" s="485"/>
      <c r="I23" s="308"/>
      <c r="J23" s="408"/>
      <c r="K23" s="408"/>
      <c r="L23" s="408"/>
      <c r="M23" s="408"/>
      <c r="N23" s="149"/>
    </row>
    <row r="24" spans="1:13" ht="27.75" customHeight="1">
      <c r="A24" s="37"/>
      <c r="B24" s="44"/>
      <c r="C24" s="45"/>
      <c r="D24" s="45"/>
      <c r="E24" s="45"/>
      <c r="F24" s="45"/>
      <c r="G24" s="361">
        <v>0</v>
      </c>
      <c r="H24" s="586"/>
      <c r="I24" s="361">
        <v>0</v>
      </c>
      <c r="J24" s="361">
        <v>0</v>
      </c>
      <c r="K24" s="361">
        <v>0</v>
      </c>
      <c r="L24" s="361"/>
      <c r="M24" s="361"/>
    </row>
    <row r="25" spans="1:13" ht="15" customHeight="1">
      <c r="A25" s="37"/>
      <c r="B25" s="44"/>
      <c r="C25" s="45"/>
      <c r="D25" s="45"/>
      <c r="E25" s="45"/>
      <c r="F25" s="33"/>
      <c r="G25" s="422">
        <v>90</v>
      </c>
      <c r="H25" s="422">
        <v>90</v>
      </c>
      <c r="I25" s="422">
        <v>90</v>
      </c>
      <c r="J25" s="422">
        <v>90</v>
      </c>
      <c r="K25" s="422">
        <v>90</v>
      </c>
      <c r="L25" s="422"/>
      <c r="M25" s="422"/>
    </row>
    <row r="26" spans="1:15" ht="24.75" customHeight="1">
      <c r="A26" s="37"/>
      <c r="B26" s="44"/>
      <c r="C26" s="45"/>
      <c r="D26" s="45"/>
      <c r="E26" s="45"/>
      <c r="F26" s="45"/>
      <c r="G26" s="422">
        <v>45</v>
      </c>
      <c r="H26" s="422">
        <v>45</v>
      </c>
      <c r="I26" s="422">
        <v>45</v>
      </c>
      <c r="J26" s="422">
        <v>45</v>
      </c>
      <c r="K26" s="422">
        <v>45</v>
      </c>
      <c r="L26" s="422"/>
      <c r="M26" s="422"/>
      <c r="O26" s="407"/>
    </row>
    <row r="27" spans="1:13" ht="29.25" customHeight="1">
      <c r="A27" s="37"/>
      <c r="B27" s="44"/>
      <c r="C27" s="45"/>
      <c r="D27" s="45"/>
      <c r="E27" s="45"/>
      <c r="F27" s="45"/>
      <c r="G27" s="422">
        <f>G28</f>
        <v>999.2</v>
      </c>
      <c r="H27" s="345" t="str">
        <f>H28</f>
        <v>1000,0</v>
      </c>
      <c r="I27" s="422">
        <f>I28</f>
        <v>600</v>
      </c>
      <c r="J27" s="561">
        <f>J28</f>
        <v>600</v>
      </c>
      <c r="K27" s="561">
        <f>K28</f>
        <v>600</v>
      </c>
      <c r="L27" s="561"/>
      <c r="M27" s="561"/>
    </row>
    <row r="28" spans="1:13" ht="12.75" customHeight="1">
      <c r="A28" s="294"/>
      <c r="B28" s="108"/>
      <c r="C28" s="39"/>
      <c r="D28" s="17"/>
      <c r="E28" s="6"/>
      <c r="F28" s="39"/>
      <c r="G28" s="309">
        <v>999.2</v>
      </c>
      <c r="H28" s="234" t="s">
        <v>768</v>
      </c>
      <c r="I28" s="309">
        <v>600</v>
      </c>
      <c r="J28" s="309">
        <v>600</v>
      </c>
      <c r="K28" s="309">
        <v>600</v>
      </c>
      <c r="L28" s="309"/>
      <c r="M28" s="309"/>
    </row>
    <row r="29" spans="1:13" ht="27" customHeight="1">
      <c r="A29" s="75"/>
      <c r="B29" s="44"/>
      <c r="C29" s="45"/>
      <c r="D29" s="45"/>
      <c r="E29" s="45"/>
      <c r="F29" s="45"/>
      <c r="G29" s="422">
        <f>G30+G31+G32</f>
        <v>330</v>
      </c>
      <c r="H29" s="345">
        <f>H30+H31+H32</f>
        <v>370</v>
      </c>
      <c r="I29" s="422">
        <f>I30+I31+I32</f>
        <v>170</v>
      </c>
      <c r="J29" s="422">
        <f>J30+J31+J32</f>
        <v>210</v>
      </c>
      <c r="K29" s="422">
        <f>K30+K31+K32</f>
        <v>215</v>
      </c>
      <c r="L29" s="422"/>
      <c r="M29" s="422"/>
    </row>
    <row r="30" spans="1:13" ht="13.5" customHeight="1">
      <c r="A30" s="16"/>
      <c r="B30" s="81"/>
      <c r="C30" s="17"/>
      <c r="D30" s="17"/>
      <c r="E30" s="17"/>
      <c r="F30" s="17"/>
      <c r="G30" s="233" t="s">
        <v>791</v>
      </c>
      <c r="H30" s="233" t="s">
        <v>94</v>
      </c>
      <c r="I30" s="257">
        <v>60</v>
      </c>
      <c r="J30" s="257">
        <v>90</v>
      </c>
      <c r="K30" s="257">
        <v>90</v>
      </c>
      <c r="L30" s="257"/>
      <c r="M30" s="257"/>
    </row>
    <row r="31" spans="1:13" ht="13.5" customHeight="1">
      <c r="A31" s="16"/>
      <c r="B31" s="81"/>
      <c r="C31" s="17"/>
      <c r="D31" s="17"/>
      <c r="E31" s="17"/>
      <c r="F31" s="17"/>
      <c r="G31" s="310">
        <v>120</v>
      </c>
      <c r="H31" s="233" t="s">
        <v>93</v>
      </c>
      <c r="I31" s="257">
        <v>80</v>
      </c>
      <c r="J31" s="257">
        <v>70</v>
      </c>
      <c r="K31" s="257">
        <v>75</v>
      </c>
      <c r="L31" s="257"/>
      <c r="M31" s="257"/>
    </row>
    <row r="32" spans="1:13" ht="25.5" customHeight="1">
      <c r="A32" s="10"/>
      <c r="B32" s="192"/>
      <c r="C32" s="17"/>
      <c r="D32" s="17"/>
      <c r="E32" s="17"/>
      <c r="F32" s="17"/>
      <c r="G32" s="348">
        <v>50</v>
      </c>
      <c r="H32" s="484" t="s">
        <v>95</v>
      </c>
      <c r="I32" s="254">
        <v>30</v>
      </c>
      <c r="J32" s="254">
        <v>50</v>
      </c>
      <c r="K32" s="254">
        <v>50</v>
      </c>
      <c r="L32" s="254"/>
      <c r="M32" s="254"/>
    </row>
    <row r="33" spans="1:13" ht="27" customHeight="1">
      <c r="A33" s="37"/>
      <c r="B33" s="44"/>
      <c r="C33" s="45"/>
      <c r="D33" s="45"/>
      <c r="E33" s="45"/>
      <c r="F33" s="45"/>
      <c r="G33" s="361">
        <v>600</v>
      </c>
      <c r="H33" s="586" t="s">
        <v>92</v>
      </c>
      <c r="I33" s="361">
        <v>600</v>
      </c>
      <c r="J33" s="361">
        <v>600</v>
      </c>
      <c r="K33" s="361">
        <v>600</v>
      </c>
      <c r="L33" s="361"/>
      <c r="M33" s="361"/>
    </row>
    <row r="34" spans="1:13" ht="50.25" customHeight="1">
      <c r="A34" s="43"/>
      <c r="B34" s="44"/>
      <c r="C34" s="45"/>
      <c r="D34" s="45"/>
      <c r="E34" s="45"/>
      <c r="F34" s="45"/>
      <c r="G34" s="422">
        <f>G35+G36+G37+G38+G39+G40+G41+G42+G43+G44+G45+G47+G48</f>
        <v>16806.1</v>
      </c>
      <c r="H34" s="422">
        <f>H35+H36+H37+H38+H39+H40+H41+H42+H43+H44+H45+H47+H48</f>
        <v>17616</v>
      </c>
      <c r="I34" s="422">
        <f>I35+I36+I37+I38+I39+I40+I41+I42+I43+I44+I45+I47+I48</f>
        <v>14189.7</v>
      </c>
      <c r="J34" s="422">
        <f>J35+J36+J37+J38+J39+J40+J41+J42+J43+J44+J45+J47+J48</f>
        <v>14353.800000000001</v>
      </c>
      <c r="K34" s="422">
        <f>K35+K36+K37+K38+K39+K40+K41+K42+K43+K44+K45+K47+K48</f>
        <v>14411.7</v>
      </c>
      <c r="L34" s="422"/>
      <c r="M34" s="422"/>
    </row>
    <row r="35" spans="1:13" ht="14.25" customHeight="1">
      <c r="A35" s="73"/>
      <c r="B35" s="108"/>
      <c r="C35" s="6"/>
      <c r="D35" s="6"/>
      <c r="E35" s="6"/>
      <c r="F35" s="6"/>
      <c r="G35" s="309">
        <v>7162.9</v>
      </c>
      <c r="H35" s="234" t="s">
        <v>369</v>
      </c>
      <c r="I35" s="309">
        <v>7199.5</v>
      </c>
      <c r="J35" s="309">
        <v>7199.5</v>
      </c>
      <c r="K35" s="309">
        <v>7199.5</v>
      </c>
      <c r="L35" s="309"/>
      <c r="M35" s="309"/>
    </row>
    <row r="36" spans="1:13" ht="12.75" customHeight="1">
      <c r="A36" s="138"/>
      <c r="B36" s="108"/>
      <c r="C36" s="6"/>
      <c r="D36" s="6"/>
      <c r="E36" s="6"/>
      <c r="F36" s="6"/>
      <c r="G36" s="309">
        <v>5</v>
      </c>
      <c r="H36" s="234"/>
      <c r="I36" s="309"/>
      <c r="J36" s="309"/>
      <c r="K36" s="309"/>
      <c r="L36" s="309"/>
      <c r="M36" s="309"/>
    </row>
    <row r="37" spans="1:13" ht="13.5" customHeight="1">
      <c r="A37" s="138"/>
      <c r="B37" s="108"/>
      <c r="C37" s="6"/>
      <c r="D37" s="6"/>
      <c r="E37" s="6"/>
      <c r="F37" s="6"/>
      <c r="G37" s="309">
        <v>2131.3</v>
      </c>
      <c r="H37" s="234" t="s">
        <v>370</v>
      </c>
      <c r="I37" s="309">
        <v>2144.2</v>
      </c>
      <c r="J37" s="309">
        <v>2144.2</v>
      </c>
      <c r="K37" s="309">
        <v>2144.2</v>
      </c>
      <c r="L37" s="309"/>
      <c r="M37" s="309"/>
    </row>
    <row r="38" spans="1:13" ht="12.75" customHeight="1">
      <c r="A38" s="73"/>
      <c r="B38" s="108"/>
      <c r="C38" s="6"/>
      <c r="D38" s="6"/>
      <c r="E38" s="6"/>
      <c r="F38" s="6"/>
      <c r="G38" s="309">
        <v>294.5</v>
      </c>
      <c r="H38" s="234" t="s">
        <v>371</v>
      </c>
      <c r="I38" s="309">
        <v>300</v>
      </c>
      <c r="J38" s="309">
        <v>304.1</v>
      </c>
      <c r="K38" s="309">
        <v>322</v>
      </c>
      <c r="L38" s="309"/>
      <c r="M38" s="309"/>
    </row>
    <row r="39" spans="1:13" ht="12.75" customHeight="1">
      <c r="A39" s="72"/>
      <c r="B39" s="108"/>
      <c r="C39" s="6"/>
      <c r="D39" s="6"/>
      <c r="E39" s="6"/>
      <c r="F39" s="6"/>
      <c r="G39" s="309"/>
      <c r="H39" s="234"/>
      <c r="I39" s="309"/>
      <c r="J39" s="309"/>
      <c r="K39" s="309"/>
      <c r="L39" s="309"/>
      <c r="M39" s="309"/>
    </row>
    <row r="40" spans="1:13" ht="12.75" customHeight="1">
      <c r="A40" s="72"/>
      <c r="B40" s="108"/>
      <c r="C40" s="6"/>
      <c r="D40" s="6"/>
      <c r="E40" s="6"/>
      <c r="F40" s="6"/>
      <c r="G40" s="309">
        <v>3980</v>
      </c>
      <c r="H40" s="234" t="s">
        <v>372</v>
      </c>
      <c r="I40" s="309">
        <v>2300</v>
      </c>
      <c r="J40" s="309">
        <v>2350</v>
      </c>
      <c r="K40" s="309">
        <v>2400</v>
      </c>
      <c r="L40" s="309"/>
      <c r="M40" s="309"/>
    </row>
    <row r="41" spans="1:13" ht="12" customHeight="1">
      <c r="A41" s="72"/>
      <c r="B41" s="108"/>
      <c r="C41" s="6"/>
      <c r="D41" s="6"/>
      <c r="E41" s="6"/>
      <c r="F41" s="6"/>
      <c r="G41" s="309">
        <v>620</v>
      </c>
      <c r="H41" s="234" t="s">
        <v>373</v>
      </c>
      <c r="I41" s="309">
        <v>600</v>
      </c>
      <c r="J41" s="309">
        <v>600</v>
      </c>
      <c r="K41" s="309">
        <v>600</v>
      </c>
      <c r="L41" s="309"/>
      <c r="M41" s="309"/>
    </row>
    <row r="42" spans="1:13" ht="12" customHeight="1">
      <c r="A42" s="73"/>
      <c r="B42" s="108"/>
      <c r="C42" s="6"/>
      <c r="D42" s="6"/>
      <c r="E42" s="6"/>
      <c r="F42" s="6"/>
      <c r="G42" s="309">
        <v>753.3</v>
      </c>
      <c r="H42" s="234" t="s">
        <v>374</v>
      </c>
      <c r="I42" s="309">
        <v>500</v>
      </c>
      <c r="J42" s="309">
        <v>500</v>
      </c>
      <c r="K42" s="309">
        <v>500</v>
      </c>
      <c r="L42" s="309"/>
      <c r="M42" s="309"/>
    </row>
    <row r="43" spans="1:13" ht="12.75" customHeight="1">
      <c r="A43" s="73"/>
      <c r="B43" s="108"/>
      <c r="C43" s="6"/>
      <c r="D43" s="6"/>
      <c r="E43" s="6"/>
      <c r="F43" s="6"/>
      <c r="G43" s="309">
        <v>30</v>
      </c>
      <c r="H43" s="234" t="s">
        <v>100</v>
      </c>
      <c r="I43" s="309">
        <v>30</v>
      </c>
      <c r="J43" s="309">
        <v>30</v>
      </c>
      <c r="K43" s="309">
        <v>30</v>
      </c>
      <c r="L43" s="309"/>
      <c r="M43" s="309"/>
    </row>
    <row r="44" spans="1:13" ht="12" customHeight="1">
      <c r="A44" s="5"/>
      <c r="B44" s="108"/>
      <c r="C44" s="6"/>
      <c r="D44" s="6"/>
      <c r="E44" s="6"/>
      <c r="F44" s="6"/>
      <c r="G44" s="309"/>
      <c r="H44" s="234"/>
      <c r="I44" s="309"/>
      <c r="J44" s="309"/>
      <c r="K44" s="309"/>
      <c r="L44" s="309"/>
      <c r="M44" s="309"/>
    </row>
    <row r="45" spans="1:13" ht="12.75" customHeight="1">
      <c r="A45" s="5"/>
      <c r="B45" s="108"/>
      <c r="C45" s="6"/>
      <c r="D45" s="6"/>
      <c r="E45" s="6"/>
      <c r="F45" s="6"/>
      <c r="G45" s="309">
        <v>16</v>
      </c>
      <c r="H45" s="234" t="s">
        <v>375</v>
      </c>
      <c r="I45" s="309">
        <v>16</v>
      </c>
      <c r="J45" s="309">
        <v>16</v>
      </c>
      <c r="K45" s="309">
        <v>16</v>
      </c>
      <c r="L45" s="309"/>
      <c r="M45" s="309"/>
    </row>
    <row r="46" spans="1:13" ht="12.75">
      <c r="A46" s="5"/>
      <c r="B46" s="108"/>
      <c r="C46" s="6"/>
      <c r="D46" s="6"/>
      <c r="E46" s="6"/>
      <c r="F46" s="6"/>
      <c r="G46" s="309"/>
      <c r="H46" s="234"/>
      <c r="I46" s="309"/>
      <c r="J46" s="309"/>
      <c r="K46" s="309"/>
      <c r="L46" s="309"/>
      <c r="M46" s="309"/>
    </row>
    <row r="47" spans="1:13" ht="12.75">
      <c r="A47" s="73"/>
      <c r="B47" s="108"/>
      <c r="C47" s="6"/>
      <c r="D47" s="6"/>
      <c r="E47" s="6"/>
      <c r="F47" s="6"/>
      <c r="G47" s="309">
        <v>444.5</v>
      </c>
      <c r="H47" s="234" t="s">
        <v>376</v>
      </c>
      <c r="I47" s="309">
        <v>100</v>
      </c>
      <c r="J47" s="309">
        <v>210</v>
      </c>
      <c r="K47" s="309">
        <v>200</v>
      </c>
      <c r="L47" s="309"/>
      <c r="M47" s="309"/>
    </row>
    <row r="48" spans="1:13" ht="12.75">
      <c r="A48" s="73"/>
      <c r="B48" s="108"/>
      <c r="C48" s="6"/>
      <c r="D48" s="6"/>
      <c r="E48" s="6"/>
      <c r="F48" s="6"/>
      <c r="G48" s="309">
        <v>1368.6</v>
      </c>
      <c r="H48" s="234" t="s">
        <v>377</v>
      </c>
      <c r="I48" s="309">
        <v>1000</v>
      </c>
      <c r="J48" s="309">
        <v>1000</v>
      </c>
      <c r="K48" s="309">
        <v>1000</v>
      </c>
      <c r="L48" s="309"/>
      <c r="M48" s="309"/>
    </row>
    <row r="49" spans="1:13" ht="27.75" customHeight="1">
      <c r="A49" s="37"/>
      <c r="B49" s="44"/>
      <c r="C49" s="45"/>
      <c r="D49" s="45"/>
      <c r="E49" s="45"/>
      <c r="F49" s="45"/>
      <c r="G49" s="361">
        <v>228.3</v>
      </c>
      <c r="H49" s="586" t="s">
        <v>14</v>
      </c>
      <c r="I49" s="361">
        <v>228</v>
      </c>
      <c r="J49" s="361">
        <v>228</v>
      </c>
      <c r="K49" s="361">
        <v>228</v>
      </c>
      <c r="L49" s="361"/>
      <c r="M49" s="361"/>
    </row>
    <row r="50" spans="1:13" ht="54" customHeight="1">
      <c r="A50" s="43"/>
      <c r="B50" s="44"/>
      <c r="C50" s="45"/>
      <c r="D50" s="45"/>
      <c r="E50" s="45"/>
      <c r="F50" s="45"/>
      <c r="G50" s="345">
        <f>G51+G52+G53+G54+G55+G56+G57+G58+G59+G60</f>
        <v>3266.7</v>
      </c>
      <c r="H50" s="345">
        <f>H51+H52+H53+H54+H55+H56+H57+H58+H59+H60</f>
        <v>3837</v>
      </c>
      <c r="I50" s="345">
        <f>I51+I52+I53+I54+I55+I56+I57+I58+I59+I60</f>
        <v>3677</v>
      </c>
      <c r="J50" s="345">
        <f>J51+J52+J53+J54+J55+J56+J57+J58+J59+J60</f>
        <v>3691</v>
      </c>
      <c r="K50" s="345">
        <f>K51+K52+K53+K54+K55+K56+K57+K58+K59+K60</f>
        <v>3697</v>
      </c>
      <c r="L50" s="345"/>
      <c r="M50" s="345"/>
    </row>
    <row r="51" spans="1:13" ht="12.75" customHeight="1">
      <c r="A51" s="73"/>
      <c r="B51" s="166"/>
      <c r="C51" s="6"/>
      <c r="D51" s="6"/>
      <c r="E51" s="6"/>
      <c r="F51" s="6"/>
      <c r="G51" s="309">
        <v>2191.5</v>
      </c>
      <c r="H51" s="234" t="s">
        <v>98</v>
      </c>
      <c r="I51" s="309">
        <v>2596.3</v>
      </c>
      <c r="J51" s="309">
        <v>2596.3</v>
      </c>
      <c r="K51" s="309">
        <v>2596.3</v>
      </c>
      <c r="L51" s="309"/>
      <c r="M51" s="309"/>
    </row>
    <row r="52" spans="1:13" ht="12" customHeight="1">
      <c r="A52" s="5"/>
      <c r="B52" s="166"/>
      <c r="C52" s="6"/>
      <c r="D52" s="6"/>
      <c r="E52" s="6"/>
      <c r="F52" s="6"/>
      <c r="G52" s="309">
        <v>0.6</v>
      </c>
      <c r="H52" s="234"/>
      <c r="I52" s="309"/>
      <c r="J52" s="309"/>
      <c r="K52" s="309"/>
      <c r="L52" s="309"/>
      <c r="M52" s="309"/>
    </row>
    <row r="53" spans="1:13" ht="12" customHeight="1">
      <c r="A53" s="5"/>
      <c r="B53" s="166"/>
      <c r="C53" s="6"/>
      <c r="D53" s="6"/>
      <c r="E53" s="6"/>
      <c r="F53" s="6"/>
      <c r="G53" s="309">
        <v>654.6</v>
      </c>
      <c r="H53" s="234" t="s">
        <v>99</v>
      </c>
      <c r="I53" s="309">
        <v>775.7</v>
      </c>
      <c r="J53" s="309">
        <v>775.7</v>
      </c>
      <c r="K53" s="309">
        <v>775.7</v>
      </c>
      <c r="L53" s="309"/>
      <c r="M53" s="309"/>
    </row>
    <row r="54" spans="1:13" ht="12" customHeight="1">
      <c r="A54" s="73"/>
      <c r="B54" s="166"/>
      <c r="C54" s="6"/>
      <c r="D54" s="6"/>
      <c r="E54" s="6"/>
      <c r="F54" s="6"/>
      <c r="G54" s="451">
        <v>25</v>
      </c>
      <c r="H54" s="234" t="s">
        <v>100</v>
      </c>
      <c r="I54" s="451">
        <v>20</v>
      </c>
      <c r="J54" s="346">
        <v>21</v>
      </c>
      <c r="K54" s="346">
        <v>21</v>
      </c>
      <c r="L54" s="346"/>
      <c r="M54" s="346"/>
    </row>
    <row r="55" spans="1:13" ht="12" customHeight="1">
      <c r="A55" s="73"/>
      <c r="B55" s="166"/>
      <c r="C55" s="6"/>
      <c r="D55" s="6"/>
      <c r="E55" s="6"/>
      <c r="F55" s="6"/>
      <c r="G55" s="451">
        <v>50</v>
      </c>
      <c r="H55" s="234" t="s">
        <v>101</v>
      </c>
      <c r="I55" s="451">
        <v>55</v>
      </c>
      <c r="J55" s="346">
        <v>55</v>
      </c>
      <c r="K55" s="346">
        <v>55</v>
      </c>
      <c r="L55" s="346"/>
      <c r="M55" s="346"/>
    </row>
    <row r="56" spans="1:13" ht="11.25" customHeight="1">
      <c r="A56" s="73"/>
      <c r="B56" s="166"/>
      <c r="C56" s="6"/>
      <c r="D56" s="6"/>
      <c r="E56" s="6"/>
      <c r="F56" s="6"/>
      <c r="G56" s="451">
        <v>150</v>
      </c>
      <c r="H56" s="234" t="s">
        <v>102</v>
      </c>
      <c r="I56" s="451">
        <v>120</v>
      </c>
      <c r="J56" s="346">
        <v>120</v>
      </c>
      <c r="K56" s="346">
        <v>120</v>
      </c>
      <c r="L56" s="346"/>
      <c r="M56" s="346"/>
    </row>
    <row r="57" spans="1:13" ht="12" customHeight="1">
      <c r="A57" s="5"/>
      <c r="B57" s="166"/>
      <c r="C57" s="6"/>
      <c r="D57" s="6"/>
      <c r="E57" s="6"/>
      <c r="F57" s="6"/>
      <c r="G57" s="451">
        <v>30</v>
      </c>
      <c r="H57" s="234" t="s">
        <v>100</v>
      </c>
      <c r="I57" s="451">
        <v>30</v>
      </c>
      <c r="J57" s="346">
        <v>30</v>
      </c>
      <c r="K57" s="346">
        <v>30</v>
      </c>
      <c r="L57" s="346"/>
      <c r="M57" s="346"/>
    </row>
    <row r="58" spans="1:13" ht="12" customHeight="1">
      <c r="A58" s="5"/>
      <c r="B58" s="166"/>
      <c r="C58" s="6"/>
      <c r="D58" s="6"/>
      <c r="E58" s="6"/>
      <c r="F58" s="6"/>
      <c r="G58" s="451"/>
      <c r="H58" s="234"/>
      <c r="I58" s="451"/>
      <c r="J58" s="346"/>
      <c r="K58" s="346"/>
      <c r="L58" s="346"/>
      <c r="M58" s="346"/>
    </row>
    <row r="59" spans="1:13" ht="12.75" customHeight="1">
      <c r="A59" s="73"/>
      <c r="B59" s="166"/>
      <c r="C59" s="6"/>
      <c r="D59" s="6"/>
      <c r="E59" s="6"/>
      <c r="F59" s="6"/>
      <c r="G59" s="234" t="s">
        <v>503</v>
      </c>
      <c r="H59" s="234" t="s">
        <v>503</v>
      </c>
      <c r="I59" s="543">
        <v>60</v>
      </c>
      <c r="J59" s="543">
        <v>70</v>
      </c>
      <c r="K59" s="543">
        <v>75</v>
      </c>
      <c r="L59" s="543"/>
      <c r="M59" s="543"/>
    </row>
    <row r="60" spans="1:13" ht="13.5" customHeight="1">
      <c r="A60" s="73"/>
      <c r="B60" s="166"/>
      <c r="C60" s="6"/>
      <c r="D60" s="6"/>
      <c r="E60" s="6"/>
      <c r="F60" s="6"/>
      <c r="G60" s="451">
        <v>15</v>
      </c>
      <c r="H60" s="234" t="s">
        <v>100</v>
      </c>
      <c r="I60" s="451">
        <v>20</v>
      </c>
      <c r="J60" s="346">
        <v>23</v>
      </c>
      <c r="K60" s="346">
        <v>24</v>
      </c>
      <c r="L60" s="346"/>
      <c r="M60" s="346"/>
    </row>
    <row r="61" spans="1:13" ht="27" customHeight="1">
      <c r="A61" s="55"/>
      <c r="B61" s="44"/>
      <c r="C61" s="45"/>
      <c r="D61" s="45"/>
      <c r="E61" s="45"/>
      <c r="F61" s="45"/>
      <c r="G61" s="361">
        <v>25.6</v>
      </c>
      <c r="H61" s="586" t="s">
        <v>388</v>
      </c>
      <c r="I61" s="361">
        <v>20</v>
      </c>
      <c r="J61" s="361">
        <v>20</v>
      </c>
      <c r="K61" s="361">
        <v>20</v>
      </c>
      <c r="L61" s="361"/>
      <c r="M61" s="361"/>
    </row>
    <row r="62" spans="1:13" ht="14.25" customHeight="1">
      <c r="A62" s="54"/>
      <c r="B62" s="44"/>
      <c r="C62" s="45"/>
      <c r="D62" s="45"/>
      <c r="E62" s="45"/>
      <c r="F62" s="45"/>
      <c r="G62" s="361">
        <v>11.2</v>
      </c>
      <c r="H62" s="586"/>
      <c r="I62" s="361">
        <v>0</v>
      </c>
      <c r="J62" s="361">
        <v>0</v>
      </c>
      <c r="K62" s="361">
        <v>0</v>
      </c>
      <c r="L62" s="361"/>
      <c r="M62" s="361"/>
    </row>
    <row r="63" spans="1:13" ht="14.25" customHeight="1">
      <c r="A63" s="54"/>
      <c r="B63" s="44"/>
      <c r="C63" s="45"/>
      <c r="D63" s="45"/>
      <c r="E63" s="45"/>
      <c r="F63" s="45"/>
      <c r="G63" s="361">
        <v>0</v>
      </c>
      <c r="H63" s="586"/>
      <c r="I63" s="361">
        <v>0</v>
      </c>
      <c r="J63" s="361">
        <v>0</v>
      </c>
      <c r="K63" s="361">
        <v>0</v>
      </c>
      <c r="L63" s="361"/>
      <c r="M63" s="361"/>
    </row>
    <row r="64" spans="1:13" ht="14.25" customHeight="1">
      <c r="A64" s="54"/>
      <c r="B64" s="44"/>
      <c r="C64" s="45"/>
      <c r="D64" s="45"/>
      <c r="E64" s="45"/>
      <c r="F64" s="45"/>
      <c r="G64" s="361">
        <v>38</v>
      </c>
      <c r="H64" s="586"/>
      <c r="I64" s="361">
        <v>0</v>
      </c>
      <c r="J64" s="361">
        <v>0</v>
      </c>
      <c r="K64" s="361">
        <v>0</v>
      </c>
      <c r="L64" s="361"/>
      <c r="M64" s="361"/>
    </row>
    <row r="65" spans="1:13" ht="14.25" customHeight="1">
      <c r="A65" s="54"/>
      <c r="B65" s="44"/>
      <c r="C65" s="45"/>
      <c r="D65" s="45"/>
      <c r="E65" s="45"/>
      <c r="F65" s="45"/>
      <c r="G65" s="361">
        <v>0</v>
      </c>
      <c r="H65" s="586"/>
      <c r="I65" s="361">
        <v>0</v>
      </c>
      <c r="J65" s="361">
        <v>0</v>
      </c>
      <c r="K65" s="361">
        <v>0</v>
      </c>
      <c r="L65" s="361"/>
      <c r="M65" s="361"/>
    </row>
    <row r="66" spans="1:13" s="199" customFormat="1" ht="15.75" customHeight="1">
      <c r="A66" s="267"/>
      <c r="B66" s="315"/>
      <c r="C66" s="154"/>
      <c r="D66" s="268"/>
      <c r="E66" s="268"/>
      <c r="F66" s="268"/>
      <c r="G66" s="307">
        <f>G67</f>
        <v>945.2</v>
      </c>
      <c r="H66" s="307">
        <f>H67</f>
        <v>1175.2</v>
      </c>
      <c r="I66" s="307">
        <f>I67</f>
        <v>960.3000000000001</v>
      </c>
      <c r="J66" s="307">
        <f>J67</f>
        <v>944.8000000000001</v>
      </c>
      <c r="K66" s="307">
        <f>K67</f>
        <v>943.8000000000001</v>
      </c>
      <c r="L66" s="307"/>
      <c r="M66" s="307"/>
    </row>
    <row r="67" spans="1:13" s="168" customFormat="1" ht="42" customHeight="1">
      <c r="A67" s="43"/>
      <c r="B67" s="316"/>
      <c r="C67" s="45"/>
      <c r="D67" s="66"/>
      <c r="E67" s="45"/>
      <c r="F67" s="45"/>
      <c r="G67" s="422">
        <f>G68+G69+G70+G71+G72+G73+G74+G79+G80+G81+G82+G83</f>
        <v>945.2</v>
      </c>
      <c r="H67" s="422">
        <f>H68+H69+H70+H71+H72+H73+H74+H79+H80+H81+H82+H83</f>
        <v>1175.2</v>
      </c>
      <c r="I67" s="422">
        <f>I68+I69+I70+I71+I72+I73+I74+I79+I80+I81+I82+I83</f>
        <v>960.3000000000001</v>
      </c>
      <c r="J67" s="422">
        <f>J68+J69+J70+J71+J72+J73+J74+J79+J80+J81+J82+J83</f>
        <v>944.8000000000001</v>
      </c>
      <c r="K67" s="422">
        <f>K68+K69+K70+K71+K72+K73+K74+K79+K80+K81+K82+K83</f>
        <v>943.8000000000001</v>
      </c>
      <c r="L67" s="422"/>
      <c r="M67" s="422"/>
    </row>
    <row r="68" spans="1:13" s="199" customFormat="1" ht="39" customHeight="1">
      <c r="A68" s="16"/>
      <c r="B68" s="81"/>
      <c r="C68" s="17"/>
      <c r="D68" s="17"/>
      <c r="E68" s="17"/>
      <c r="F68" s="17"/>
      <c r="G68" s="310">
        <v>0</v>
      </c>
      <c r="H68" s="233" t="s">
        <v>319</v>
      </c>
      <c r="I68" s="310"/>
      <c r="J68" s="84"/>
      <c r="K68" s="84"/>
      <c r="L68" s="84"/>
      <c r="M68" s="84"/>
    </row>
    <row r="69" spans="1:13" s="199" customFormat="1" ht="25.5" customHeight="1">
      <c r="A69" s="16"/>
      <c r="B69" s="81"/>
      <c r="C69" s="17"/>
      <c r="D69" s="17"/>
      <c r="E69" s="17"/>
      <c r="F69" s="17"/>
      <c r="G69" s="310">
        <v>38</v>
      </c>
      <c r="H69" s="233" t="s">
        <v>496</v>
      </c>
      <c r="I69" s="310"/>
      <c r="J69" s="84"/>
      <c r="K69" s="84"/>
      <c r="L69" s="556"/>
      <c r="M69" s="556"/>
    </row>
    <row r="70" spans="1:13" ht="39.75" customHeight="1">
      <c r="A70" s="16"/>
      <c r="B70" s="81"/>
      <c r="C70" s="17"/>
      <c r="D70" s="17"/>
      <c r="E70" s="17"/>
      <c r="F70" s="17"/>
      <c r="G70" s="310">
        <v>0</v>
      </c>
      <c r="H70" s="233" t="s">
        <v>319</v>
      </c>
      <c r="I70" s="310"/>
      <c r="J70" s="310"/>
      <c r="K70" s="310"/>
      <c r="L70" s="310"/>
      <c r="M70" s="310"/>
    </row>
    <row r="71" spans="1:13" s="199" customFormat="1" ht="37.5" customHeight="1">
      <c r="A71" s="16"/>
      <c r="B71" s="81"/>
      <c r="C71" s="17"/>
      <c r="D71" s="17"/>
      <c r="E71" s="17"/>
      <c r="F71" s="17"/>
      <c r="G71" s="313">
        <v>0</v>
      </c>
      <c r="H71" s="233"/>
      <c r="I71" s="313"/>
      <c r="J71" s="313"/>
      <c r="K71" s="313"/>
      <c r="L71" s="313"/>
      <c r="M71" s="313"/>
    </row>
    <row r="72" spans="1:13" ht="38.25" customHeight="1">
      <c r="A72" s="16"/>
      <c r="B72" s="81"/>
      <c r="C72" s="17"/>
      <c r="D72" s="17"/>
      <c r="E72" s="17"/>
      <c r="F72" s="6"/>
      <c r="G72" s="313">
        <v>0</v>
      </c>
      <c r="H72" s="234"/>
      <c r="I72" s="313"/>
      <c r="J72" s="313"/>
      <c r="K72" s="313"/>
      <c r="L72" s="313"/>
      <c r="M72" s="313"/>
    </row>
    <row r="73" spans="1:13" ht="26.25" customHeight="1">
      <c r="A73" s="16"/>
      <c r="B73" s="81"/>
      <c r="C73" s="17"/>
      <c r="D73" s="17"/>
      <c r="E73" s="17"/>
      <c r="F73" s="17"/>
      <c r="G73" s="313">
        <v>0</v>
      </c>
      <c r="H73" s="233"/>
      <c r="I73" s="313"/>
      <c r="J73" s="313"/>
      <c r="K73" s="313"/>
      <c r="L73" s="313"/>
      <c r="M73" s="313"/>
    </row>
    <row r="74" spans="1:13" s="296" customFormat="1" ht="27.75" customHeight="1">
      <c r="A74" s="267"/>
      <c r="B74" s="295"/>
      <c r="C74" s="268"/>
      <c r="D74" s="268"/>
      <c r="E74" s="268"/>
      <c r="F74" s="268"/>
      <c r="G74" s="311">
        <f>G75+G76+G77</f>
        <v>843.9</v>
      </c>
      <c r="H74" s="311">
        <f>H75+H76+H77</f>
        <v>998.2</v>
      </c>
      <c r="I74" s="311">
        <f>I75+I76+I77</f>
        <v>896.8000000000001</v>
      </c>
      <c r="J74" s="311">
        <f>J75+J76+J77</f>
        <v>896.8000000000001</v>
      </c>
      <c r="K74" s="311">
        <f>K75+K76+K77</f>
        <v>896.8000000000001</v>
      </c>
      <c r="L74" s="311"/>
      <c r="M74" s="311"/>
    </row>
    <row r="75" spans="1:13" s="296" customFormat="1" ht="11.25" customHeight="1">
      <c r="A75" s="16"/>
      <c r="B75" s="192"/>
      <c r="C75" s="17"/>
      <c r="D75" s="17"/>
      <c r="E75" s="17"/>
      <c r="F75" s="17"/>
      <c r="G75" s="313">
        <v>597.8</v>
      </c>
      <c r="H75" s="233" t="s">
        <v>47</v>
      </c>
      <c r="I75" s="313">
        <v>637.7</v>
      </c>
      <c r="J75" s="313">
        <v>637.7</v>
      </c>
      <c r="K75" s="313">
        <v>637.7</v>
      </c>
      <c r="L75" s="313"/>
      <c r="M75" s="313"/>
    </row>
    <row r="76" spans="1:13" s="296" customFormat="1" ht="12" customHeight="1">
      <c r="A76" s="317"/>
      <c r="B76" s="192"/>
      <c r="C76" s="17"/>
      <c r="D76" s="17"/>
      <c r="E76" s="17"/>
      <c r="F76" s="17"/>
      <c r="G76" s="313">
        <v>176</v>
      </c>
      <c r="H76" s="233" t="s">
        <v>48</v>
      </c>
      <c r="I76" s="313">
        <v>187.9</v>
      </c>
      <c r="J76" s="313">
        <v>187.9</v>
      </c>
      <c r="K76" s="313">
        <v>187.9</v>
      </c>
      <c r="L76" s="313"/>
      <c r="M76" s="313"/>
    </row>
    <row r="77" spans="1:13" s="296" customFormat="1" ht="12" customHeight="1">
      <c r="A77" s="317"/>
      <c r="B77" s="192"/>
      <c r="C77" s="17"/>
      <c r="D77" s="17"/>
      <c r="E77" s="17"/>
      <c r="F77" s="17"/>
      <c r="G77" s="313">
        <v>70.1</v>
      </c>
      <c r="H77" s="233" t="s">
        <v>497</v>
      </c>
      <c r="I77" s="313">
        <v>71.2</v>
      </c>
      <c r="J77" s="313">
        <v>71.2</v>
      </c>
      <c r="K77" s="313">
        <v>71.2</v>
      </c>
      <c r="L77" s="313"/>
      <c r="M77" s="313"/>
    </row>
    <row r="78" spans="1:13" s="296" customFormat="1" ht="12" customHeight="1">
      <c r="A78" s="317"/>
      <c r="B78" s="192"/>
      <c r="C78" s="17"/>
      <c r="D78" s="17"/>
      <c r="E78" s="17"/>
      <c r="F78" s="17"/>
      <c r="G78" s="313"/>
      <c r="H78" s="233"/>
      <c r="I78" s="313"/>
      <c r="J78" s="313"/>
      <c r="K78" s="313"/>
      <c r="L78" s="313"/>
      <c r="M78" s="313"/>
    </row>
    <row r="79" spans="1:13" s="296" customFormat="1" ht="26.25" customHeight="1">
      <c r="A79" s="16"/>
      <c r="B79" s="81"/>
      <c r="C79" s="17"/>
      <c r="D79" s="17"/>
      <c r="E79" s="17"/>
      <c r="F79" s="17"/>
      <c r="G79" s="313">
        <v>8.2</v>
      </c>
      <c r="H79" s="233" t="s">
        <v>508</v>
      </c>
      <c r="I79" s="313">
        <v>8.5</v>
      </c>
      <c r="J79" s="313">
        <v>0</v>
      </c>
      <c r="K79" s="313">
        <v>0</v>
      </c>
      <c r="L79" s="313"/>
      <c r="M79" s="313"/>
    </row>
    <row r="80" spans="1:13" s="296" customFormat="1" ht="27.75" customHeight="1">
      <c r="A80" s="16"/>
      <c r="B80" s="81"/>
      <c r="C80" s="17"/>
      <c r="D80" s="17"/>
      <c r="E80" s="17"/>
      <c r="F80" s="17"/>
      <c r="G80" s="313">
        <v>0</v>
      </c>
      <c r="H80" s="233" t="s">
        <v>509</v>
      </c>
      <c r="I80" s="313"/>
      <c r="J80" s="313"/>
      <c r="K80" s="313"/>
      <c r="L80" s="313"/>
      <c r="M80" s="313"/>
    </row>
    <row r="81" spans="1:13" s="296" customFormat="1" ht="27" customHeight="1">
      <c r="A81" s="16"/>
      <c r="B81" s="81"/>
      <c r="C81" s="17"/>
      <c r="D81" s="17"/>
      <c r="E81" s="17"/>
      <c r="F81" s="17"/>
      <c r="G81" s="313">
        <v>19.7</v>
      </c>
      <c r="H81" s="233" t="s">
        <v>511</v>
      </c>
      <c r="I81" s="313">
        <v>20</v>
      </c>
      <c r="J81" s="313">
        <v>23</v>
      </c>
      <c r="K81" s="313">
        <v>20</v>
      </c>
      <c r="L81" s="313"/>
      <c r="M81" s="313"/>
    </row>
    <row r="82" spans="1:13" s="296" customFormat="1" ht="51" customHeight="1">
      <c r="A82" s="16"/>
      <c r="B82" s="81"/>
      <c r="C82" s="17"/>
      <c r="D82" s="17"/>
      <c r="E82" s="17"/>
      <c r="F82" s="17"/>
      <c r="G82" s="313">
        <v>35.4</v>
      </c>
      <c r="H82" s="233" t="s">
        <v>510</v>
      </c>
      <c r="I82" s="313">
        <v>35</v>
      </c>
      <c r="J82" s="313">
        <v>25</v>
      </c>
      <c r="K82" s="313">
        <v>27</v>
      </c>
      <c r="L82" s="313"/>
      <c r="M82" s="313"/>
    </row>
    <row r="83" spans="1:13" s="296" customFormat="1" ht="16.5" customHeight="1">
      <c r="A83" s="16"/>
      <c r="B83" s="81"/>
      <c r="C83" s="17"/>
      <c r="D83" s="17"/>
      <c r="E83" s="17"/>
      <c r="F83" s="17"/>
      <c r="G83" s="313">
        <v>0</v>
      </c>
      <c r="H83" s="233" t="s">
        <v>319</v>
      </c>
      <c r="I83" s="313"/>
      <c r="J83" s="313"/>
      <c r="K83" s="313"/>
      <c r="L83" s="313"/>
      <c r="M83" s="313"/>
    </row>
    <row r="84" spans="1:13" s="199" customFormat="1" ht="21" customHeight="1">
      <c r="A84" s="3"/>
      <c r="B84" s="319"/>
      <c r="C84" s="154"/>
      <c r="D84" s="7"/>
      <c r="E84" s="7"/>
      <c r="F84" s="7"/>
      <c r="G84" s="243">
        <f aca="true" t="shared" si="2" ref="G84:M84">G85+G86+G104+G117+G127+G133+G136+G131</f>
        <v>118595.79999999999</v>
      </c>
      <c r="H84" s="243">
        <f t="shared" si="2"/>
        <v>40010</v>
      </c>
      <c r="I84" s="243">
        <f t="shared" si="2"/>
        <v>32614.600000000002</v>
      </c>
      <c r="J84" s="243">
        <f t="shared" si="2"/>
        <v>29556</v>
      </c>
      <c r="K84" s="243">
        <f t="shared" si="2"/>
        <v>5787.5</v>
      </c>
      <c r="L84" s="243">
        <f t="shared" si="2"/>
        <v>1390</v>
      </c>
      <c r="M84" s="243">
        <f t="shared" si="2"/>
        <v>1170</v>
      </c>
    </row>
    <row r="85" spans="1:13" ht="27" customHeight="1">
      <c r="A85" s="46"/>
      <c r="B85" s="44"/>
      <c r="C85" s="45"/>
      <c r="D85" s="45"/>
      <c r="E85" s="45"/>
      <c r="F85" s="45"/>
      <c r="G85" s="361">
        <v>1000</v>
      </c>
      <c r="H85" s="586" t="s">
        <v>768</v>
      </c>
      <c r="I85" s="361">
        <v>1000</v>
      </c>
      <c r="J85" s="361">
        <v>1000</v>
      </c>
      <c r="K85" s="361">
        <v>1000</v>
      </c>
      <c r="L85" s="361"/>
      <c r="M85" s="361"/>
    </row>
    <row r="86" spans="1:20" ht="42" customHeight="1">
      <c r="A86" s="75"/>
      <c r="B86" s="44"/>
      <c r="C86" s="45"/>
      <c r="D86" s="45"/>
      <c r="E86" s="45"/>
      <c r="F86" s="45"/>
      <c r="G86" s="422">
        <f>G87+G88+G89+G90+G92+G93+G94+G95+G96+G97+G98+G99+G100+G101+G102</f>
        <v>5933.5</v>
      </c>
      <c r="H86" s="422">
        <f aca="true" t="shared" si="3" ref="H86:M86">H87+H88+H89+H90+H91+H92+H93+H94+H95+H96+H97+H98+H99+H100+H101+H102+H103</f>
        <v>4910</v>
      </c>
      <c r="I86" s="422">
        <f t="shared" si="3"/>
        <v>2756.2</v>
      </c>
      <c r="J86" s="422">
        <f t="shared" si="3"/>
        <v>4675</v>
      </c>
      <c r="K86" s="422">
        <f t="shared" si="3"/>
        <v>2648.5</v>
      </c>
      <c r="L86" s="422">
        <f t="shared" si="3"/>
        <v>400</v>
      </c>
      <c r="M86" s="422">
        <f t="shared" si="3"/>
        <v>1000</v>
      </c>
      <c r="N86" s="48"/>
      <c r="O86" s="48"/>
      <c r="P86" s="48"/>
      <c r="Q86" s="48"/>
      <c r="R86" s="48"/>
      <c r="S86" s="48"/>
      <c r="T86" s="48"/>
    </row>
    <row r="87" spans="1:13" s="199" customFormat="1" ht="14.25" customHeight="1">
      <c r="A87" s="16"/>
      <c r="B87" s="81"/>
      <c r="C87" s="17"/>
      <c r="D87" s="17"/>
      <c r="E87" s="17"/>
      <c r="F87" s="17"/>
      <c r="G87" s="313">
        <v>2785.4</v>
      </c>
      <c r="H87" s="233" t="s">
        <v>103</v>
      </c>
      <c r="I87" s="313">
        <v>1856.2</v>
      </c>
      <c r="J87" s="109">
        <v>2100</v>
      </c>
      <c r="K87" s="109">
        <v>1528.5</v>
      </c>
      <c r="L87" s="109"/>
      <c r="M87" s="109"/>
    </row>
    <row r="88" spans="1:13" s="199" customFormat="1" ht="15" customHeight="1">
      <c r="A88" s="16"/>
      <c r="B88" s="81"/>
      <c r="C88" s="17"/>
      <c r="D88" s="17"/>
      <c r="E88" s="17"/>
      <c r="F88" s="17"/>
      <c r="G88" s="313">
        <v>1708.1</v>
      </c>
      <c r="H88" s="233" t="s">
        <v>107</v>
      </c>
      <c r="I88" s="313">
        <v>0</v>
      </c>
      <c r="J88" s="109"/>
      <c r="K88" s="109"/>
      <c r="L88" s="109">
        <v>400</v>
      </c>
      <c r="M88" s="109">
        <v>1000</v>
      </c>
    </row>
    <row r="89" spans="1:13" s="199" customFormat="1" ht="12.75">
      <c r="A89" s="16"/>
      <c r="B89" s="81"/>
      <c r="C89" s="17"/>
      <c r="D89" s="17"/>
      <c r="E89" s="17"/>
      <c r="F89" s="17"/>
      <c r="G89" s="313">
        <v>350</v>
      </c>
      <c r="H89" s="233" t="s">
        <v>108</v>
      </c>
      <c r="I89" s="313">
        <v>300</v>
      </c>
      <c r="J89" s="109">
        <v>300</v>
      </c>
      <c r="K89" s="109">
        <v>300</v>
      </c>
      <c r="L89" s="109"/>
      <c r="M89" s="109"/>
    </row>
    <row r="90" spans="1:13" s="199" customFormat="1" ht="12.75">
      <c r="A90" s="16"/>
      <c r="B90" s="81"/>
      <c r="C90" s="17"/>
      <c r="D90" s="17"/>
      <c r="E90" s="17"/>
      <c r="F90" s="17"/>
      <c r="G90" s="313">
        <v>580</v>
      </c>
      <c r="H90" s="233"/>
      <c r="I90" s="313"/>
      <c r="J90" s="109"/>
      <c r="K90" s="109"/>
      <c r="L90" s="109"/>
      <c r="M90" s="109"/>
    </row>
    <row r="91" spans="1:13" s="199" customFormat="1" ht="12.75">
      <c r="A91" s="16"/>
      <c r="B91" s="81"/>
      <c r="C91" s="17"/>
      <c r="D91" s="17"/>
      <c r="E91" s="17"/>
      <c r="F91" s="17"/>
      <c r="G91" s="313">
        <v>0</v>
      </c>
      <c r="H91" s="233" t="s">
        <v>105</v>
      </c>
      <c r="I91" s="313">
        <v>400</v>
      </c>
      <c r="J91" s="109">
        <v>400</v>
      </c>
      <c r="K91" s="109">
        <v>600</v>
      </c>
      <c r="L91" s="109"/>
      <c r="M91" s="109"/>
    </row>
    <row r="92" spans="1:13" s="199" customFormat="1" ht="12.75">
      <c r="A92" s="16"/>
      <c r="B92" s="81"/>
      <c r="C92" s="17"/>
      <c r="D92" s="17"/>
      <c r="E92" s="17"/>
      <c r="F92" s="17"/>
      <c r="G92" s="313"/>
      <c r="H92" s="233"/>
      <c r="I92" s="313"/>
      <c r="J92" s="109"/>
      <c r="K92" s="109"/>
      <c r="L92" s="109"/>
      <c r="M92" s="109"/>
    </row>
    <row r="93" spans="1:13" s="199" customFormat="1" ht="38.25" customHeight="1">
      <c r="A93" s="16"/>
      <c r="B93" s="81"/>
      <c r="C93" s="17"/>
      <c r="D93" s="17"/>
      <c r="E93" s="17"/>
      <c r="F93" s="17"/>
      <c r="G93" s="313">
        <v>0</v>
      </c>
      <c r="H93" s="233" t="s">
        <v>319</v>
      </c>
      <c r="I93" s="313"/>
      <c r="J93" s="109">
        <v>1300</v>
      </c>
      <c r="K93" s="109"/>
      <c r="L93" s="109"/>
      <c r="M93" s="109"/>
    </row>
    <row r="94" spans="1:13" s="199" customFormat="1" ht="27.75" customHeight="1">
      <c r="A94" s="16"/>
      <c r="B94" s="81"/>
      <c r="C94" s="17"/>
      <c r="D94" s="17"/>
      <c r="E94" s="17"/>
      <c r="F94" s="17"/>
      <c r="G94" s="313"/>
      <c r="H94" s="233"/>
      <c r="I94" s="313"/>
      <c r="J94" s="109">
        <v>175</v>
      </c>
      <c r="K94" s="109"/>
      <c r="L94" s="109"/>
      <c r="M94" s="109"/>
    </row>
    <row r="95" spans="1:13" s="199" customFormat="1" ht="38.25" customHeight="1" hidden="1">
      <c r="A95" s="16"/>
      <c r="B95" s="81"/>
      <c r="C95" s="17"/>
      <c r="D95" s="17"/>
      <c r="E95" s="17"/>
      <c r="F95" s="17"/>
      <c r="G95" s="313"/>
      <c r="H95" s="233"/>
      <c r="I95" s="313"/>
      <c r="J95" s="109"/>
      <c r="K95" s="109"/>
      <c r="L95" s="109"/>
      <c r="M95" s="109"/>
    </row>
    <row r="96" spans="1:13" s="199" customFormat="1" ht="25.5" customHeight="1" hidden="1">
      <c r="A96" s="16"/>
      <c r="B96" s="81"/>
      <c r="C96" s="17"/>
      <c r="D96" s="17"/>
      <c r="E96" s="17"/>
      <c r="F96" s="17"/>
      <c r="G96" s="313"/>
      <c r="H96" s="233"/>
      <c r="I96" s="313"/>
      <c r="J96" s="109"/>
      <c r="K96" s="109"/>
      <c r="L96" s="109"/>
      <c r="M96" s="109"/>
    </row>
    <row r="97" spans="1:13" s="199" customFormat="1" ht="25.5" customHeight="1" hidden="1">
      <c r="A97" s="16"/>
      <c r="B97" s="81"/>
      <c r="C97" s="17"/>
      <c r="D97" s="17"/>
      <c r="E97" s="17"/>
      <c r="F97" s="17"/>
      <c r="G97" s="313"/>
      <c r="H97" s="233"/>
      <c r="I97" s="313"/>
      <c r="J97" s="109"/>
      <c r="K97" s="109"/>
      <c r="L97" s="109"/>
      <c r="M97" s="109"/>
    </row>
    <row r="98" spans="1:13" s="199" customFormat="1" ht="37.5" customHeight="1" hidden="1">
      <c r="A98" s="16"/>
      <c r="B98" s="81"/>
      <c r="C98" s="17"/>
      <c r="D98" s="17"/>
      <c r="E98" s="17"/>
      <c r="F98" s="17"/>
      <c r="G98" s="313"/>
      <c r="H98" s="233"/>
      <c r="I98" s="313"/>
      <c r="J98" s="109"/>
      <c r="K98" s="109"/>
      <c r="L98" s="109"/>
      <c r="M98" s="109"/>
    </row>
    <row r="99" spans="1:13" s="199" customFormat="1" ht="37.5" customHeight="1">
      <c r="A99" s="16"/>
      <c r="B99" s="81"/>
      <c r="C99" s="17"/>
      <c r="D99" s="17"/>
      <c r="E99" s="17"/>
      <c r="F99" s="17"/>
      <c r="G99" s="313">
        <v>0</v>
      </c>
      <c r="H99" s="233"/>
      <c r="I99" s="313"/>
      <c r="J99" s="109"/>
      <c r="K99" s="109"/>
      <c r="L99" s="109"/>
      <c r="M99" s="109"/>
    </row>
    <row r="100" spans="1:13" s="199" customFormat="1" ht="15" customHeight="1">
      <c r="A100" s="16"/>
      <c r="B100" s="81"/>
      <c r="C100" s="17"/>
      <c r="D100" s="17"/>
      <c r="E100" s="17"/>
      <c r="F100" s="17"/>
      <c r="G100" s="313">
        <v>260</v>
      </c>
      <c r="H100" s="233" t="s">
        <v>106</v>
      </c>
      <c r="I100" s="313">
        <v>200</v>
      </c>
      <c r="J100" s="109">
        <v>200</v>
      </c>
      <c r="K100" s="109">
        <v>220</v>
      </c>
      <c r="L100" s="109"/>
      <c r="M100" s="109"/>
    </row>
    <row r="101" spans="1:13" s="199" customFormat="1" ht="15" customHeight="1">
      <c r="A101" s="16"/>
      <c r="B101" s="81"/>
      <c r="C101" s="17"/>
      <c r="D101" s="17"/>
      <c r="E101" s="17"/>
      <c r="F101" s="17"/>
      <c r="G101" s="313"/>
      <c r="H101" s="233"/>
      <c r="I101" s="313"/>
      <c r="J101" s="109"/>
      <c r="K101" s="109"/>
      <c r="L101" s="109"/>
      <c r="M101" s="109"/>
    </row>
    <row r="102" spans="1:13" s="199" customFormat="1" ht="28.5" customHeight="1">
      <c r="A102" s="16"/>
      <c r="B102" s="81"/>
      <c r="C102" s="17"/>
      <c r="D102" s="17"/>
      <c r="E102" s="17"/>
      <c r="F102" s="17"/>
      <c r="G102" s="313">
        <v>250</v>
      </c>
      <c r="H102" s="233"/>
      <c r="I102" s="313"/>
      <c r="J102" s="109"/>
      <c r="K102" s="109"/>
      <c r="L102" s="109"/>
      <c r="M102" s="109"/>
    </row>
    <row r="103" spans="1:13" s="199" customFormat="1" ht="16.5" customHeight="1">
      <c r="A103" s="16"/>
      <c r="B103" s="81"/>
      <c r="C103" s="17"/>
      <c r="D103" s="17"/>
      <c r="E103" s="17"/>
      <c r="F103" s="17"/>
      <c r="G103" s="313">
        <v>0</v>
      </c>
      <c r="H103" s="233" t="s">
        <v>319</v>
      </c>
      <c r="I103" s="313"/>
      <c r="J103" s="109">
        <v>200</v>
      </c>
      <c r="K103" s="109"/>
      <c r="L103" s="109"/>
      <c r="M103" s="109"/>
    </row>
    <row r="104" spans="1:20" ht="42" customHeight="1">
      <c r="A104" s="75"/>
      <c r="B104" s="44"/>
      <c r="C104" s="45"/>
      <c r="D104" s="45"/>
      <c r="E104" s="45"/>
      <c r="F104" s="45"/>
      <c r="G104" s="422">
        <f>G105+G111+G114</f>
        <v>106851.29999999999</v>
      </c>
      <c r="H104" s="422">
        <f>H105+H111+H114</f>
        <v>30000</v>
      </c>
      <c r="I104" s="422">
        <f>I105+I111+I114</f>
        <v>26837.4</v>
      </c>
      <c r="J104" s="422">
        <f>J105+J111+J114</f>
        <v>21350</v>
      </c>
      <c r="K104" s="422">
        <f>K105+K111+K114</f>
        <v>0</v>
      </c>
      <c r="L104" s="422"/>
      <c r="M104" s="422"/>
      <c r="N104" s="48"/>
      <c r="O104" s="48"/>
      <c r="P104" s="48"/>
      <c r="Q104" s="48"/>
      <c r="R104" s="48"/>
      <c r="S104" s="48"/>
      <c r="T104" s="48"/>
    </row>
    <row r="105" spans="1:13" s="199" customFormat="1" ht="15" customHeight="1">
      <c r="A105" s="16"/>
      <c r="B105" s="81"/>
      <c r="C105" s="17"/>
      <c r="D105" s="17"/>
      <c r="E105" s="17"/>
      <c r="F105" s="17"/>
      <c r="G105" s="257">
        <f>G106+G107+G108+G109</f>
        <v>80054.09999999999</v>
      </c>
      <c r="H105" s="257">
        <f>H106+H107+H108+H109</f>
        <v>24500</v>
      </c>
      <c r="I105" s="257">
        <f>I106+I107+I108+I109</f>
        <v>1337.4</v>
      </c>
      <c r="J105" s="257">
        <f>J106+J107+J108+J109</f>
        <v>0</v>
      </c>
      <c r="K105" s="257">
        <f>K106+K107+K108+K109</f>
        <v>0</v>
      </c>
      <c r="L105" s="257"/>
      <c r="M105" s="257"/>
    </row>
    <row r="106" spans="1:13" s="199" customFormat="1" ht="15" customHeight="1">
      <c r="A106" s="117"/>
      <c r="B106" s="118"/>
      <c r="C106" s="35"/>
      <c r="D106" s="35"/>
      <c r="E106" s="35"/>
      <c r="F106" s="35"/>
      <c r="G106" s="309">
        <v>66464.9</v>
      </c>
      <c r="H106" s="234"/>
      <c r="I106" s="309"/>
      <c r="J106" s="49"/>
      <c r="K106" s="49"/>
      <c r="L106" s="49"/>
      <c r="M106" s="49"/>
    </row>
    <row r="107" spans="1:13" s="199" customFormat="1" ht="15" customHeight="1">
      <c r="A107" s="117"/>
      <c r="B107" s="118"/>
      <c r="C107" s="35"/>
      <c r="D107" s="35"/>
      <c r="E107" s="35"/>
      <c r="F107" s="35"/>
      <c r="G107" s="309">
        <v>8390</v>
      </c>
      <c r="H107" s="234"/>
      <c r="I107" s="309"/>
      <c r="J107" s="49"/>
      <c r="K107" s="49"/>
      <c r="L107" s="49"/>
      <c r="M107" s="49"/>
    </row>
    <row r="108" spans="1:13" s="199" customFormat="1" ht="15" customHeight="1">
      <c r="A108" s="117"/>
      <c r="B108" s="118"/>
      <c r="C108" s="35"/>
      <c r="D108" s="35"/>
      <c r="E108" s="35"/>
      <c r="F108" s="45"/>
      <c r="G108" s="309">
        <v>4504.2</v>
      </c>
      <c r="H108" s="234" t="s">
        <v>104</v>
      </c>
      <c r="I108" s="309">
        <v>1337.4</v>
      </c>
      <c r="J108" s="49"/>
      <c r="K108" s="49"/>
      <c r="L108" s="49"/>
      <c r="M108" s="49"/>
    </row>
    <row r="109" spans="1:13" s="199" customFormat="1" ht="14.25" customHeight="1">
      <c r="A109" s="117"/>
      <c r="B109" s="118"/>
      <c r="C109" s="35"/>
      <c r="D109" s="35"/>
      <c r="E109" s="35"/>
      <c r="F109" s="45"/>
      <c r="G109" s="309">
        <v>695</v>
      </c>
      <c r="H109" s="587"/>
      <c r="I109" s="309"/>
      <c r="J109" s="49"/>
      <c r="K109" s="49"/>
      <c r="L109" s="49"/>
      <c r="M109" s="49"/>
    </row>
    <row r="110" spans="1:13" s="199" customFormat="1" ht="26.25" customHeight="1">
      <c r="A110" s="16"/>
      <c r="B110" s="81"/>
      <c r="C110" s="17"/>
      <c r="D110" s="17"/>
      <c r="E110" s="17"/>
      <c r="F110" s="436"/>
      <c r="G110" s="257">
        <v>0</v>
      </c>
      <c r="H110" s="233"/>
      <c r="I110" s="257">
        <v>0</v>
      </c>
      <c r="J110" s="257">
        <f>J111+J113</f>
        <v>0</v>
      </c>
      <c r="K110" s="257">
        <f>K111+K113</f>
        <v>0</v>
      </c>
      <c r="L110" s="257"/>
      <c r="M110" s="257"/>
    </row>
    <row r="111" spans="1:13" s="199" customFormat="1" ht="27.75" customHeight="1">
      <c r="A111" s="16"/>
      <c r="B111" s="81"/>
      <c r="C111" s="17"/>
      <c r="D111" s="17"/>
      <c r="E111" s="17"/>
      <c r="F111" s="17"/>
      <c r="G111" s="257">
        <f>G112+G113</f>
        <v>0</v>
      </c>
      <c r="H111" s="233"/>
      <c r="I111" s="257">
        <f>I112+I113</f>
        <v>0</v>
      </c>
      <c r="J111" s="257">
        <f>J112+J113</f>
        <v>0</v>
      </c>
      <c r="K111" s="257">
        <f>K112+K113</f>
        <v>0</v>
      </c>
      <c r="L111" s="257"/>
      <c r="M111" s="257"/>
    </row>
    <row r="112" spans="1:13" s="199" customFormat="1" ht="15" customHeight="1">
      <c r="A112" s="117"/>
      <c r="B112" s="118"/>
      <c r="C112" s="35"/>
      <c r="D112" s="35"/>
      <c r="E112" s="35"/>
      <c r="F112" s="35"/>
      <c r="G112" s="309">
        <v>0</v>
      </c>
      <c r="H112" s="234"/>
      <c r="I112" s="309"/>
      <c r="J112" s="49"/>
      <c r="K112" s="49"/>
      <c r="L112" s="49"/>
      <c r="M112" s="49"/>
    </row>
    <row r="113" spans="1:13" s="199" customFormat="1" ht="15" customHeight="1">
      <c r="A113" s="117"/>
      <c r="B113" s="118"/>
      <c r="C113" s="35"/>
      <c r="D113" s="35"/>
      <c r="E113" s="35"/>
      <c r="F113" s="45"/>
      <c r="G113" s="309">
        <v>0</v>
      </c>
      <c r="H113" s="587"/>
      <c r="I113" s="309"/>
      <c r="J113" s="49"/>
      <c r="K113" s="49"/>
      <c r="L113" s="49"/>
      <c r="M113" s="49"/>
    </row>
    <row r="114" spans="1:13" s="199" customFormat="1" ht="39" customHeight="1">
      <c r="A114" s="16"/>
      <c r="B114" s="81"/>
      <c r="C114" s="17"/>
      <c r="D114" s="17"/>
      <c r="E114" s="17"/>
      <c r="F114" s="45"/>
      <c r="G114" s="309">
        <f>G115+G116</f>
        <v>26797.2</v>
      </c>
      <c r="H114" s="309">
        <f>H115+H116</f>
        <v>5500</v>
      </c>
      <c r="I114" s="309">
        <f>I115+I116</f>
        <v>25500</v>
      </c>
      <c r="J114" s="309">
        <f>J115+J116</f>
        <v>21350</v>
      </c>
      <c r="K114" s="309">
        <f>K115+K116</f>
        <v>0</v>
      </c>
      <c r="L114" s="309"/>
      <c r="M114" s="309"/>
    </row>
    <row r="115" spans="1:13" s="199" customFormat="1" ht="16.5" customHeight="1">
      <c r="A115" s="117"/>
      <c r="B115" s="466"/>
      <c r="C115" s="467"/>
      <c r="D115" s="467"/>
      <c r="E115" s="467"/>
      <c r="F115" s="468"/>
      <c r="G115" s="309">
        <v>20000</v>
      </c>
      <c r="H115" s="309">
        <v>0</v>
      </c>
      <c r="I115" s="309">
        <v>20000</v>
      </c>
      <c r="J115" s="309">
        <v>20000</v>
      </c>
      <c r="K115" s="49">
        <v>0</v>
      </c>
      <c r="L115" s="49"/>
      <c r="M115" s="49"/>
    </row>
    <row r="116" spans="1:13" s="199" customFormat="1" ht="15" customHeight="1">
      <c r="A116" s="36"/>
      <c r="B116" s="466"/>
      <c r="C116" s="467"/>
      <c r="D116" s="467"/>
      <c r="E116" s="467"/>
      <c r="F116" s="468"/>
      <c r="G116" s="309">
        <v>6797.2</v>
      </c>
      <c r="H116" s="309">
        <v>5500</v>
      </c>
      <c r="I116" s="309">
        <v>5500</v>
      </c>
      <c r="J116" s="49">
        <v>1350</v>
      </c>
      <c r="K116" s="49">
        <v>0</v>
      </c>
      <c r="L116" s="49"/>
      <c r="M116" s="49"/>
    </row>
    <row r="117" spans="1:20" ht="41.25" customHeight="1">
      <c r="A117" s="75"/>
      <c r="B117" s="44"/>
      <c r="C117" s="45"/>
      <c r="D117" s="45"/>
      <c r="E117" s="45"/>
      <c r="F117" s="45"/>
      <c r="G117" s="422">
        <f aca="true" t="shared" si="4" ref="G117:M117">G118+G119+G120+G121+G122+G123+G124+G125+G126</f>
        <v>400</v>
      </c>
      <c r="H117" s="422">
        <f t="shared" si="4"/>
        <v>1200</v>
      </c>
      <c r="I117" s="422">
        <f t="shared" si="4"/>
        <v>0</v>
      </c>
      <c r="J117" s="422">
        <f t="shared" si="4"/>
        <v>400</v>
      </c>
      <c r="K117" s="422">
        <f t="shared" si="4"/>
        <v>0</v>
      </c>
      <c r="L117" s="422">
        <f t="shared" si="4"/>
        <v>820</v>
      </c>
      <c r="M117" s="422">
        <f t="shared" si="4"/>
        <v>0</v>
      </c>
      <c r="N117" s="48"/>
      <c r="O117" s="48"/>
      <c r="P117" s="48"/>
      <c r="Q117" s="48"/>
      <c r="R117" s="48"/>
      <c r="S117" s="48"/>
      <c r="T117" s="48"/>
    </row>
    <row r="118" spans="1:13" s="199" customFormat="1" ht="38.25" customHeight="1">
      <c r="A118" s="16"/>
      <c r="B118" s="81"/>
      <c r="C118" s="17"/>
      <c r="D118" s="17"/>
      <c r="E118" s="17"/>
      <c r="F118" s="17"/>
      <c r="G118" s="313">
        <v>400</v>
      </c>
      <c r="H118" s="233" t="s">
        <v>319</v>
      </c>
      <c r="I118" s="313"/>
      <c r="J118" s="109">
        <v>400</v>
      </c>
      <c r="K118" s="109"/>
      <c r="L118" s="109"/>
      <c r="M118" s="109"/>
    </row>
    <row r="119" spans="1:13" s="199" customFormat="1" ht="52.5" customHeight="1" hidden="1">
      <c r="A119" s="16"/>
      <c r="B119" s="81"/>
      <c r="C119" s="17"/>
      <c r="D119" s="17"/>
      <c r="E119" s="17"/>
      <c r="F119" s="17"/>
      <c r="G119" s="313">
        <v>0</v>
      </c>
      <c r="H119" s="233"/>
      <c r="I119" s="313"/>
      <c r="J119" s="109"/>
      <c r="K119" s="109"/>
      <c r="L119" s="109"/>
      <c r="M119" s="109"/>
    </row>
    <row r="120" spans="1:13" s="199" customFormat="1" ht="25.5" customHeight="1" hidden="1">
      <c r="A120" s="16"/>
      <c r="B120" s="81"/>
      <c r="C120" s="17"/>
      <c r="D120" s="17"/>
      <c r="E120" s="17"/>
      <c r="F120" s="17"/>
      <c r="G120" s="313">
        <v>0</v>
      </c>
      <c r="H120" s="233"/>
      <c r="I120" s="313"/>
      <c r="J120" s="109"/>
      <c r="K120" s="109"/>
      <c r="L120" s="109"/>
      <c r="M120" s="109"/>
    </row>
    <row r="121" spans="1:13" s="199" customFormat="1" ht="14.25" customHeight="1">
      <c r="A121" s="16"/>
      <c r="B121" s="81"/>
      <c r="C121" s="17"/>
      <c r="D121" s="17"/>
      <c r="E121" s="17"/>
      <c r="F121" s="17"/>
      <c r="G121" s="313">
        <v>0</v>
      </c>
      <c r="H121" s="233" t="s">
        <v>767</v>
      </c>
      <c r="I121" s="313"/>
      <c r="J121" s="109"/>
      <c r="K121" s="109"/>
      <c r="L121" s="109">
        <v>320</v>
      </c>
      <c r="M121" s="109"/>
    </row>
    <row r="122" spans="1:13" s="199" customFormat="1" ht="0.75" customHeight="1" hidden="1">
      <c r="A122" s="16"/>
      <c r="B122" s="81"/>
      <c r="C122" s="17"/>
      <c r="D122" s="17"/>
      <c r="E122" s="17"/>
      <c r="F122" s="17"/>
      <c r="G122" s="313"/>
      <c r="H122" s="233"/>
      <c r="I122" s="313"/>
      <c r="J122" s="109"/>
      <c r="K122" s="109"/>
      <c r="L122" s="109"/>
      <c r="M122" s="109"/>
    </row>
    <row r="123" spans="1:13" s="199" customFormat="1" ht="26.25" customHeight="1" hidden="1">
      <c r="A123" s="16"/>
      <c r="B123" s="81"/>
      <c r="C123" s="17"/>
      <c r="D123" s="17"/>
      <c r="E123" s="17"/>
      <c r="F123" s="17"/>
      <c r="G123" s="313"/>
      <c r="H123" s="233"/>
      <c r="I123" s="313"/>
      <c r="J123" s="109"/>
      <c r="K123" s="109"/>
      <c r="L123" s="109"/>
      <c r="M123" s="109"/>
    </row>
    <row r="124" spans="1:13" s="199" customFormat="1" ht="0.75" customHeight="1" hidden="1">
      <c r="A124" s="16"/>
      <c r="B124" s="81"/>
      <c r="C124" s="17"/>
      <c r="D124" s="17"/>
      <c r="E124" s="17"/>
      <c r="F124" s="17"/>
      <c r="G124" s="313"/>
      <c r="H124" s="233"/>
      <c r="I124" s="313"/>
      <c r="J124" s="109"/>
      <c r="K124" s="109"/>
      <c r="L124" s="109"/>
      <c r="M124" s="109"/>
    </row>
    <row r="125" spans="1:13" s="199" customFormat="1" ht="15.75" customHeight="1">
      <c r="A125" s="16"/>
      <c r="B125" s="81"/>
      <c r="C125" s="17"/>
      <c r="D125" s="17"/>
      <c r="E125" s="17"/>
      <c r="F125" s="436"/>
      <c r="G125" s="313">
        <v>0</v>
      </c>
      <c r="H125" s="233"/>
      <c r="I125" s="313"/>
      <c r="J125" s="109"/>
      <c r="K125" s="109"/>
      <c r="L125" s="109"/>
      <c r="M125" s="109"/>
    </row>
    <row r="126" spans="1:13" s="199" customFormat="1" ht="15.75" customHeight="1">
      <c r="A126" s="16"/>
      <c r="B126" s="81"/>
      <c r="C126" s="17"/>
      <c r="D126" s="17"/>
      <c r="E126" s="17"/>
      <c r="F126" s="17"/>
      <c r="G126" s="313">
        <v>0</v>
      </c>
      <c r="H126" s="233" t="s">
        <v>319</v>
      </c>
      <c r="I126" s="313"/>
      <c r="J126" s="109"/>
      <c r="K126" s="109"/>
      <c r="L126" s="109">
        <v>500</v>
      </c>
      <c r="M126" s="109"/>
    </row>
    <row r="127" spans="1:13" ht="27.75" customHeight="1">
      <c r="A127" s="37"/>
      <c r="B127" s="44"/>
      <c r="C127" s="45"/>
      <c r="D127" s="45"/>
      <c r="E127" s="45"/>
      <c r="F127" s="45"/>
      <c r="G127" s="422">
        <f>G128+G129+G130</f>
        <v>1950</v>
      </c>
      <c r="H127" s="422">
        <f>H128+H129+H130</f>
        <v>2100</v>
      </c>
      <c r="I127" s="422">
        <f>I128+I129+I130</f>
        <v>1137</v>
      </c>
      <c r="J127" s="422">
        <f>J128+J129+J130</f>
        <v>1237</v>
      </c>
      <c r="K127" s="422">
        <f>K128+K129+K130</f>
        <v>1240</v>
      </c>
      <c r="L127" s="422"/>
      <c r="M127" s="422"/>
    </row>
    <row r="128" spans="1:13" s="296" customFormat="1" ht="27.75" customHeight="1">
      <c r="A128" s="10"/>
      <c r="B128" s="192"/>
      <c r="C128" s="17"/>
      <c r="D128" s="17"/>
      <c r="E128" s="17"/>
      <c r="F128" s="17"/>
      <c r="G128" s="313">
        <v>17</v>
      </c>
      <c r="H128" s="233" t="s">
        <v>771</v>
      </c>
      <c r="I128" s="313">
        <v>17</v>
      </c>
      <c r="J128" s="313">
        <v>17</v>
      </c>
      <c r="K128" s="313">
        <v>20</v>
      </c>
      <c r="L128" s="313"/>
      <c r="M128" s="313"/>
    </row>
    <row r="129" spans="1:13" s="296" customFormat="1" ht="27.75" customHeight="1">
      <c r="A129" s="10"/>
      <c r="B129" s="192"/>
      <c r="C129" s="17"/>
      <c r="D129" s="17"/>
      <c r="E129" s="17"/>
      <c r="F129" s="17"/>
      <c r="G129" s="313">
        <v>133</v>
      </c>
      <c r="H129" s="233" t="s">
        <v>770</v>
      </c>
      <c r="I129" s="313">
        <v>120</v>
      </c>
      <c r="J129" s="109">
        <v>120</v>
      </c>
      <c r="K129" s="109">
        <v>120</v>
      </c>
      <c r="L129" s="109"/>
      <c r="M129" s="109"/>
    </row>
    <row r="130" spans="1:13" s="296" customFormat="1" ht="25.5" customHeight="1">
      <c r="A130" s="10"/>
      <c r="B130" s="192"/>
      <c r="C130" s="17"/>
      <c r="D130" s="17"/>
      <c r="E130" s="17"/>
      <c r="F130" s="17"/>
      <c r="G130" s="313">
        <v>1800</v>
      </c>
      <c r="H130" s="233" t="s">
        <v>769</v>
      </c>
      <c r="I130" s="313">
        <v>1000</v>
      </c>
      <c r="J130" s="109">
        <v>1100</v>
      </c>
      <c r="K130" s="109">
        <v>1100</v>
      </c>
      <c r="L130" s="109"/>
      <c r="M130" s="109"/>
    </row>
    <row r="131" spans="1:13" s="296" customFormat="1" ht="25.5" customHeight="1">
      <c r="A131" s="75"/>
      <c r="B131" s="44"/>
      <c r="C131" s="45"/>
      <c r="D131" s="45"/>
      <c r="E131" s="45"/>
      <c r="F131" s="45"/>
      <c r="G131" s="345">
        <f>G132</f>
        <v>100</v>
      </c>
      <c r="H131" s="345" t="str">
        <f>H132</f>
        <v>130,0</v>
      </c>
      <c r="I131" s="345">
        <f>I132</f>
        <v>50</v>
      </c>
      <c r="J131" s="560">
        <f>J132</f>
        <v>60</v>
      </c>
      <c r="K131" s="560">
        <f>K132</f>
        <v>65</v>
      </c>
      <c r="L131" s="560"/>
      <c r="M131" s="560"/>
    </row>
    <row r="132" spans="1:13" s="296" customFormat="1" ht="15" customHeight="1">
      <c r="A132" s="10"/>
      <c r="B132" s="192"/>
      <c r="C132" s="17"/>
      <c r="D132" s="17"/>
      <c r="E132" s="17"/>
      <c r="F132" s="17"/>
      <c r="G132" s="254">
        <v>100</v>
      </c>
      <c r="H132" s="484" t="s">
        <v>96</v>
      </c>
      <c r="I132" s="254">
        <v>50</v>
      </c>
      <c r="J132" s="257">
        <v>60</v>
      </c>
      <c r="K132" s="257">
        <v>65</v>
      </c>
      <c r="L132" s="254"/>
      <c r="M132" s="254"/>
    </row>
    <row r="133" spans="1:13" ht="27.75" customHeight="1">
      <c r="A133" s="43"/>
      <c r="B133" s="44"/>
      <c r="C133" s="45"/>
      <c r="D133" s="45"/>
      <c r="E133" s="45"/>
      <c r="F133" s="45"/>
      <c r="G133" s="361">
        <f aca="true" t="shared" si="5" ref="G133:M133">G134+G135</f>
        <v>0</v>
      </c>
      <c r="H133" s="361">
        <f t="shared" si="5"/>
        <v>170</v>
      </c>
      <c r="I133" s="361">
        <f t="shared" si="5"/>
        <v>0</v>
      </c>
      <c r="J133" s="361">
        <f t="shared" si="5"/>
        <v>0</v>
      </c>
      <c r="K133" s="361">
        <f t="shared" si="5"/>
        <v>0</v>
      </c>
      <c r="L133" s="361">
        <f t="shared" si="5"/>
        <v>170</v>
      </c>
      <c r="M133" s="361">
        <f t="shared" si="5"/>
        <v>170</v>
      </c>
    </row>
    <row r="134" spans="1:13" s="199" customFormat="1" ht="49.5" customHeight="1">
      <c r="A134" s="16"/>
      <c r="B134" s="192"/>
      <c r="C134" s="17"/>
      <c r="D134" s="17"/>
      <c r="E134" s="17"/>
      <c r="F134" s="17"/>
      <c r="G134" s="313">
        <v>0</v>
      </c>
      <c r="H134" s="233" t="s">
        <v>475</v>
      </c>
      <c r="I134" s="313"/>
      <c r="J134" s="313"/>
      <c r="K134" s="313"/>
      <c r="L134" s="313">
        <v>170</v>
      </c>
      <c r="M134" s="313">
        <v>170</v>
      </c>
    </row>
    <row r="135" spans="1:13" s="199" customFormat="1" ht="2.25" customHeight="1" hidden="1">
      <c r="A135" s="16"/>
      <c r="B135" s="192"/>
      <c r="C135" s="17"/>
      <c r="D135" s="17"/>
      <c r="E135" s="17"/>
      <c r="F135" s="17"/>
      <c r="G135" s="313">
        <v>0</v>
      </c>
      <c r="H135" s="233"/>
      <c r="I135" s="313">
        <v>0</v>
      </c>
      <c r="J135" s="313">
        <v>0</v>
      </c>
      <c r="K135" s="313">
        <v>0</v>
      </c>
      <c r="L135" s="313"/>
      <c r="M135" s="313"/>
    </row>
    <row r="136" spans="1:13" ht="41.25" customHeight="1">
      <c r="A136" s="43"/>
      <c r="B136" s="44"/>
      <c r="C136" s="45"/>
      <c r="D136" s="45"/>
      <c r="E136" s="45"/>
      <c r="F136" s="45"/>
      <c r="G136" s="361">
        <f>G138+G139+G140+G141+G142+G143+G145</f>
        <v>2361</v>
      </c>
      <c r="H136" s="361">
        <f>H138+H139+H140+H141+H142+H143+H145</f>
        <v>500</v>
      </c>
      <c r="I136" s="361">
        <f>I138+I139+I140+I141+I142+I143+I145</f>
        <v>834</v>
      </c>
      <c r="J136" s="361">
        <f>J138+J139+J143+J145</f>
        <v>834</v>
      </c>
      <c r="K136" s="361">
        <f>K138+K139+K143+K145</f>
        <v>834</v>
      </c>
      <c r="L136" s="361"/>
      <c r="M136" s="361"/>
    </row>
    <row r="137" spans="1:13" s="199" customFormat="1" ht="28.5" customHeight="1">
      <c r="A137" s="322"/>
      <c r="B137" s="119"/>
      <c r="C137" s="80"/>
      <c r="D137" s="80"/>
      <c r="E137" s="80"/>
      <c r="F137" s="436"/>
      <c r="G137" s="313">
        <v>0</v>
      </c>
      <c r="H137" s="233"/>
      <c r="I137" s="313"/>
      <c r="J137" s="313"/>
      <c r="K137" s="313"/>
      <c r="L137" s="313"/>
      <c r="M137" s="313"/>
    </row>
    <row r="138" spans="1:13" s="199" customFormat="1" ht="27.75" customHeight="1">
      <c r="A138" s="322"/>
      <c r="B138" s="119"/>
      <c r="C138" s="80"/>
      <c r="D138" s="80"/>
      <c r="E138" s="80"/>
      <c r="F138" s="436"/>
      <c r="G138" s="313">
        <v>211</v>
      </c>
      <c r="H138" s="233"/>
      <c r="I138" s="313"/>
      <c r="J138" s="313"/>
      <c r="K138" s="313"/>
      <c r="L138" s="313"/>
      <c r="M138" s="313"/>
    </row>
    <row r="139" spans="1:13" s="199" customFormat="1" ht="27.75" customHeight="1">
      <c r="A139" s="322"/>
      <c r="B139" s="119"/>
      <c r="C139" s="80"/>
      <c r="D139" s="80"/>
      <c r="E139" s="80"/>
      <c r="F139" s="436"/>
      <c r="G139" s="313">
        <v>0</v>
      </c>
      <c r="H139" s="233"/>
      <c r="I139" s="313"/>
      <c r="J139" s="313"/>
      <c r="K139" s="313"/>
      <c r="L139" s="313"/>
      <c r="M139" s="313"/>
    </row>
    <row r="140" spans="1:13" s="199" customFormat="1" ht="68.25" customHeight="1">
      <c r="A140" s="322"/>
      <c r="B140" s="119"/>
      <c r="C140" s="80"/>
      <c r="D140" s="80"/>
      <c r="E140" s="80"/>
      <c r="F140" s="17"/>
      <c r="G140" s="313">
        <v>666.7</v>
      </c>
      <c r="H140" s="233"/>
      <c r="I140" s="313"/>
      <c r="J140" s="313"/>
      <c r="K140" s="313"/>
      <c r="L140" s="313"/>
      <c r="M140" s="313"/>
    </row>
    <row r="141" spans="1:13" s="199" customFormat="1" ht="18" customHeight="1">
      <c r="A141" s="322"/>
      <c r="B141" s="119"/>
      <c r="C141" s="80"/>
      <c r="D141" s="80"/>
      <c r="E141" s="80"/>
      <c r="F141" s="17"/>
      <c r="G141" s="313">
        <v>80</v>
      </c>
      <c r="H141" s="233"/>
      <c r="I141" s="313"/>
      <c r="J141" s="313"/>
      <c r="K141" s="313"/>
      <c r="L141" s="313"/>
      <c r="M141" s="313"/>
    </row>
    <row r="142" spans="1:13" s="199" customFormat="1" ht="39.75" customHeight="1">
      <c r="A142" s="322"/>
      <c r="B142" s="119"/>
      <c r="C142" s="80"/>
      <c r="D142" s="80"/>
      <c r="E142" s="33"/>
      <c r="F142" s="17"/>
      <c r="G142" s="313">
        <v>70</v>
      </c>
      <c r="H142" s="233"/>
      <c r="I142" s="313"/>
      <c r="J142" s="313"/>
      <c r="K142" s="313"/>
      <c r="L142" s="313"/>
      <c r="M142" s="313"/>
    </row>
    <row r="143" spans="1:13" s="199" customFormat="1" ht="41.25" customHeight="1">
      <c r="A143" s="322"/>
      <c r="B143" s="119"/>
      <c r="C143" s="80"/>
      <c r="D143" s="80"/>
      <c r="E143" s="80"/>
      <c r="F143" s="17"/>
      <c r="G143" s="313">
        <v>800</v>
      </c>
      <c r="H143" s="233"/>
      <c r="I143" s="313">
        <v>600</v>
      </c>
      <c r="J143" s="313">
        <v>600</v>
      </c>
      <c r="K143" s="313">
        <v>600</v>
      </c>
      <c r="L143" s="313"/>
      <c r="M143" s="313"/>
    </row>
    <row r="144" spans="1:13" s="199" customFormat="1" ht="13.5" customHeight="1">
      <c r="A144" s="36"/>
      <c r="B144" s="118"/>
      <c r="C144" s="35"/>
      <c r="D144" s="35"/>
      <c r="E144" s="35"/>
      <c r="F144" s="35"/>
      <c r="G144" s="309">
        <v>800</v>
      </c>
      <c r="H144" s="234"/>
      <c r="I144" s="309">
        <v>600</v>
      </c>
      <c r="J144" s="49">
        <v>600</v>
      </c>
      <c r="K144" s="49">
        <v>600</v>
      </c>
      <c r="L144" s="49"/>
      <c r="M144" s="49"/>
    </row>
    <row r="145" spans="1:13" s="199" customFormat="1" ht="39" customHeight="1">
      <c r="A145" s="322"/>
      <c r="B145" s="119"/>
      <c r="C145" s="80"/>
      <c r="D145" s="80"/>
      <c r="E145" s="80"/>
      <c r="F145" s="17"/>
      <c r="G145" s="313">
        <v>533.3</v>
      </c>
      <c r="H145" s="233" t="s">
        <v>109</v>
      </c>
      <c r="I145" s="313">
        <v>234</v>
      </c>
      <c r="J145" s="313">
        <v>234</v>
      </c>
      <c r="K145" s="313">
        <v>234</v>
      </c>
      <c r="L145" s="313"/>
      <c r="M145" s="313"/>
    </row>
    <row r="146" spans="1:13" ht="26.25" customHeight="1">
      <c r="A146" s="54"/>
      <c r="B146" s="44"/>
      <c r="C146" s="45"/>
      <c r="D146" s="45"/>
      <c r="E146" s="45"/>
      <c r="F146" s="45"/>
      <c r="G146" s="361">
        <v>0</v>
      </c>
      <c r="H146" s="586"/>
      <c r="I146" s="361"/>
      <c r="J146" s="361"/>
      <c r="K146" s="361"/>
      <c r="L146" s="361"/>
      <c r="M146" s="361"/>
    </row>
    <row r="147" spans="1:13" ht="15.75" customHeight="1">
      <c r="A147" s="46"/>
      <c r="B147" s="44"/>
      <c r="C147" s="18"/>
      <c r="D147" s="21"/>
      <c r="E147" s="21"/>
      <c r="F147" s="21"/>
      <c r="G147" s="243">
        <f aca="true" t="shared" si="6" ref="G147:M147">G148+G154+G156+G160+G165+G202+G203+G204+G218+G227+G229+G242+G161+G200</f>
        <v>146080.4</v>
      </c>
      <c r="H147" s="243">
        <f t="shared" si="6"/>
        <v>58032.8</v>
      </c>
      <c r="I147" s="243">
        <f t="shared" si="6"/>
        <v>52668.700000000004</v>
      </c>
      <c r="J147" s="243">
        <f t="shared" si="6"/>
        <v>50092.600000000006</v>
      </c>
      <c r="K147" s="243">
        <f t="shared" si="6"/>
        <v>54523.600000000006</v>
      </c>
      <c r="L147" s="243">
        <f t="shared" si="6"/>
        <v>2000</v>
      </c>
      <c r="M147" s="243">
        <f t="shared" si="6"/>
        <v>2600</v>
      </c>
    </row>
    <row r="148" spans="1:13" ht="38.25" customHeight="1">
      <c r="A148" s="198"/>
      <c r="B148" s="44"/>
      <c r="C148" s="45"/>
      <c r="D148" s="45"/>
      <c r="E148" s="45"/>
      <c r="F148" s="33"/>
      <c r="G148" s="422">
        <f>G149+G150</f>
        <v>0</v>
      </c>
      <c r="H148" s="587"/>
      <c r="I148" s="422">
        <f>I149+I150</f>
        <v>702.1</v>
      </c>
      <c r="J148" s="422">
        <f>J149+J150</f>
        <v>702.1</v>
      </c>
      <c r="K148" s="422">
        <f>K149+K150</f>
        <v>341</v>
      </c>
      <c r="L148" s="422"/>
      <c r="M148" s="422"/>
    </row>
    <row r="149" spans="1:13" s="296" customFormat="1" ht="39" customHeight="1" hidden="1">
      <c r="A149" s="76"/>
      <c r="B149" s="192"/>
      <c r="C149" s="17"/>
      <c r="D149" s="17"/>
      <c r="E149" s="17"/>
      <c r="F149" s="17"/>
      <c r="G149" s="313">
        <v>0</v>
      </c>
      <c r="H149" s="233"/>
      <c r="I149" s="313">
        <v>0</v>
      </c>
      <c r="J149" s="109">
        <v>0</v>
      </c>
      <c r="K149" s="109">
        <v>0</v>
      </c>
      <c r="L149" s="109"/>
      <c r="M149" s="109"/>
    </row>
    <row r="150" spans="1:13" s="296" customFormat="1" ht="15.75" customHeight="1">
      <c r="A150" s="76"/>
      <c r="B150" s="192"/>
      <c r="C150" s="17"/>
      <c r="D150" s="17"/>
      <c r="E150" s="17"/>
      <c r="F150" s="17"/>
      <c r="G150" s="313">
        <v>0</v>
      </c>
      <c r="H150" s="233"/>
      <c r="I150" s="313">
        <f>I151+I152+I153</f>
        <v>702.1</v>
      </c>
      <c r="J150" s="313">
        <f>J151+J152+J153</f>
        <v>702.1</v>
      </c>
      <c r="K150" s="313">
        <f>K151+K152+K153</f>
        <v>341</v>
      </c>
      <c r="L150" s="313"/>
      <c r="M150" s="313"/>
    </row>
    <row r="151" spans="1:13" s="296" customFormat="1" ht="26.25" customHeight="1">
      <c r="A151" s="36"/>
      <c r="B151" s="118"/>
      <c r="C151" s="35"/>
      <c r="D151" s="35"/>
      <c r="E151" s="35"/>
      <c r="F151" s="35"/>
      <c r="G151" s="309">
        <v>0</v>
      </c>
      <c r="H151" s="234"/>
      <c r="I151" s="309">
        <v>688</v>
      </c>
      <c r="J151" s="49">
        <v>688</v>
      </c>
      <c r="K151" s="49">
        <v>334.2</v>
      </c>
      <c r="L151" s="49"/>
      <c r="M151" s="49"/>
    </row>
    <row r="152" spans="1:13" s="296" customFormat="1" ht="15" customHeight="1">
      <c r="A152" s="36"/>
      <c r="B152" s="118"/>
      <c r="C152" s="35"/>
      <c r="D152" s="35"/>
      <c r="E152" s="35"/>
      <c r="F152" s="17"/>
      <c r="G152" s="313"/>
      <c r="H152" s="233"/>
      <c r="I152" s="309">
        <v>10.5</v>
      </c>
      <c r="J152" s="49">
        <v>10.5</v>
      </c>
      <c r="K152" s="49">
        <v>5.1</v>
      </c>
      <c r="L152" s="49"/>
      <c r="M152" s="49"/>
    </row>
    <row r="153" spans="1:15" ht="15" customHeight="1">
      <c r="A153" s="117"/>
      <c r="B153" s="118"/>
      <c r="C153" s="35"/>
      <c r="D153" s="35"/>
      <c r="E153" s="35"/>
      <c r="F153" s="35"/>
      <c r="G153" s="309">
        <v>0</v>
      </c>
      <c r="H153" s="234"/>
      <c r="I153" s="309">
        <v>3.6</v>
      </c>
      <c r="J153" s="49">
        <v>3.6</v>
      </c>
      <c r="K153" s="49">
        <v>1.7</v>
      </c>
      <c r="L153" s="49"/>
      <c r="M153" s="49"/>
      <c r="N153" s="48"/>
      <c r="O153" s="193"/>
    </row>
    <row r="154" spans="1:13" s="225" customFormat="1" ht="55.5" customHeight="1">
      <c r="A154" s="75"/>
      <c r="B154" s="44"/>
      <c r="C154" s="45"/>
      <c r="D154" s="45"/>
      <c r="E154" s="45"/>
      <c r="F154" s="33"/>
      <c r="G154" s="422">
        <f>G155</f>
        <v>0</v>
      </c>
      <c r="H154" s="587"/>
      <c r="I154" s="422">
        <f>I155</f>
        <v>0</v>
      </c>
      <c r="J154" s="561">
        <f>J155</f>
        <v>0</v>
      </c>
      <c r="K154" s="561">
        <f>K155</f>
        <v>0</v>
      </c>
      <c r="L154" s="561"/>
      <c r="M154" s="561"/>
    </row>
    <row r="155" spans="1:13" s="225" customFormat="1" ht="15" customHeight="1">
      <c r="A155" s="36"/>
      <c r="B155" s="118"/>
      <c r="C155" s="35"/>
      <c r="D155" s="35"/>
      <c r="E155" s="35"/>
      <c r="F155" s="35"/>
      <c r="G155" s="309">
        <v>0</v>
      </c>
      <c r="H155" s="234"/>
      <c r="I155" s="309">
        <v>0</v>
      </c>
      <c r="J155" s="49">
        <v>0</v>
      </c>
      <c r="K155" s="49">
        <v>0</v>
      </c>
      <c r="L155" s="49"/>
      <c r="M155" s="49"/>
    </row>
    <row r="156" spans="1:15" ht="40.5" customHeight="1">
      <c r="A156" s="75"/>
      <c r="B156" s="44"/>
      <c r="C156" s="45"/>
      <c r="D156" s="45"/>
      <c r="E156" s="45"/>
      <c r="F156" s="6"/>
      <c r="G156" s="562">
        <f>G157+G159</f>
        <v>10732.7</v>
      </c>
      <c r="H156" s="562">
        <f>H157+H159</f>
        <v>1190</v>
      </c>
      <c r="I156" s="562">
        <f>I157+I159</f>
        <v>3774.4</v>
      </c>
      <c r="J156" s="562">
        <f>J157+J159</f>
        <v>2669.8</v>
      </c>
      <c r="K156" s="562">
        <f>K157+K159</f>
        <v>3042.4</v>
      </c>
      <c r="L156" s="562"/>
      <c r="M156" s="562"/>
      <c r="N156" s="48"/>
      <c r="O156" s="193"/>
    </row>
    <row r="157" spans="1:15" s="199" customFormat="1" ht="15.75" customHeight="1">
      <c r="A157" s="79"/>
      <c r="B157" s="119"/>
      <c r="C157" s="80"/>
      <c r="D157" s="80"/>
      <c r="E157" s="80"/>
      <c r="F157" s="17"/>
      <c r="G157" s="341">
        <f>G158</f>
        <v>8560.6</v>
      </c>
      <c r="H157" s="233"/>
      <c r="I157" s="341">
        <v>2584.4</v>
      </c>
      <c r="J157" s="341">
        <v>2169.8</v>
      </c>
      <c r="K157" s="341">
        <v>2342.4</v>
      </c>
      <c r="L157" s="341"/>
      <c r="M157" s="341"/>
      <c r="N157" s="235"/>
      <c r="O157" s="232"/>
    </row>
    <row r="158" spans="1:15" s="199" customFormat="1" ht="13.5" customHeight="1">
      <c r="A158" s="36"/>
      <c r="B158" s="118"/>
      <c r="C158" s="35"/>
      <c r="D158" s="35"/>
      <c r="E158" s="35"/>
      <c r="F158" s="35"/>
      <c r="G158" s="309">
        <v>8560.6</v>
      </c>
      <c r="H158" s="234"/>
      <c r="I158" s="309">
        <v>2584.4</v>
      </c>
      <c r="J158" s="49">
        <v>2169.8</v>
      </c>
      <c r="K158" s="49">
        <v>2342.4</v>
      </c>
      <c r="L158" s="49"/>
      <c r="M158" s="49"/>
      <c r="N158" s="235"/>
      <c r="O158" s="232"/>
    </row>
    <row r="159" spans="1:15" s="199" customFormat="1" ht="15.75" customHeight="1">
      <c r="A159" s="79"/>
      <c r="B159" s="119"/>
      <c r="C159" s="80"/>
      <c r="D159" s="80"/>
      <c r="E159" s="80"/>
      <c r="F159" s="17"/>
      <c r="G159" s="312">
        <v>2172.1</v>
      </c>
      <c r="H159" s="233" t="s">
        <v>393</v>
      </c>
      <c r="I159" s="312">
        <v>1190</v>
      </c>
      <c r="J159" s="312">
        <v>500</v>
      </c>
      <c r="K159" s="312">
        <v>700</v>
      </c>
      <c r="L159" s="312"/>
      <c r="M159" s="312"/>
      <c r="N159" s="235"/>
      <c r="O159" s="232"/>
    </row>
    <row r="160" spans="1:13" s="225" customFormat="1" ht="90.75" customHeight="1" hidden="1">
      <c r="A160" s="75"/>
      <c r="B160" s="44"/>
      <c r="C160" s="45"/>
      <c r="D160" s="45"/>
      <c r="E160" s="45"/>
      <c r="F160" s="45"/>
      <c r="G160" s="422">
        <v>0</v>
      </c>
      <c r="H160" s="587"/>
      <c r="I160" s="422">
        <v>0</v>
      </c>
      <c r="J160" s="561">
        <v>0</v>
      </c>
      <c r="K160" s="561">
        <v>0</v>
      </c>
      <c r="L160" s="561"/>
      <c r="M160" s="561"/>
    </row>
    <row r="161" spans="1:13" s="225" customFormat="1" ht="26.25" customHeight="1">
      <c r="A161" s="75"/>
      <c r="B161" s="44"/>
      <c r="C161" s="45"/>
      <c r="D161" s="45"/>
      <c r="E161" s="45"/>
      <c r="F161" s="45"/>
      <c r="G161" s="422">
        <f>G162+G163+G164</f>
        <v>1205.5</v>
      </c>
      <c r="H161" s="422">
        <f>H162+H163+H164</f>
        <v>1095</v>
      </c>
      <c r="I161" s="422">
        <f>I162+I163+I164</f>
        <v>1045</v>
      </c>
      <c r="J161" s="422">
        <f>J162+J163+J164</f>
        <v>1055</v>
      </c>
      <c r="K161" s="422">
        <f>K162+K163+K164</f>
        <v>1060</v>
      </c>
      <c r="L161" s="422"/>
      <c r="M161" s="422"/>
    </row>
    <row r="162" spans="1:13" s="225" customFormat="1" ht="13.5" customHeight="1">
      <c r="A162" s="76"/>
      <c r="B162" s="81"/>
      <c r="C162" s="17"/>
      <c r="D162" s="17"/>
      <c r="E162" s="17"/>
      <c r="F162" s="17"/>
      <c r="G162" s="233" t="s">
        <v>792</v>
      </c>
      <c r="H162" s="233" t="s">
        <v>792</v>
      </c>
      <c r="I162" s="257">
        <v>50</v>
      </c>
      <c r="J162" s="257">
        <v>60</v>
      </c>
      <c r="K162" s="257">
        <v>65</v>
      </c>
      <c r="L162" s="257"/>
      <c r="M162" s="257"/>
    </row>
    <row r="163" spans="1:13" s="225" customFormat="1" ht="15" customHeight="1">
      <c r="A163" s="10"/>
      <c r="B163" s="192"/>
      <c r="C163" s="17"/>
      <c r="D163" s="17"/>
      <c r="E163" s="17"/>
      <c r="F163" s="17"/>
      <c r="G163" s="254">
        <v>1105.5</v>
      </c>
      <c r="H163" s="484" t="s">
        <v>97</v>
      </c>
      <c r="I163" s="254">
        <v>995</v>
      </c>
      <c r="J163" s="254">
        <v>995</v>
      </c>
      <c r="K163" s="254">
        <v>995</v>
      </c>
      <c r="L163" s="254"/>
      <c r="M163" s="254"/>
    </row>
    <row r="164" spans="1:13" s="225" customFormat="1" ht="14.25" customHeight="1">
      <c r="A164" s="10"/>
      <c r="B164" s="192"/>
      <c r="C164" s="17"/>
      <c r="D164" s="17"/>
      <c r="E164" s="17"/>
      <c r="F164" s="17"/>
      <c r="G164" s="257">
        <v>0</v>
      </c>
      <c r="H164" s="233"/>
      <c r="I164" s="257"/>
      <c r="J164" s="257"/>
      <c r="K164" s="257"/>
      <c r="L164" s="257"/>
      <c r="M164" s="257"/>
    </row>
    <row r="165" spans="1:13" ht="41.25" customHeight="1">
      <c r="A165" s="55"/>
      <c r="B165" s="44"/>
      <c r="C165" s="45"/>
      <c r="D165" s="45"/>
      <c r="E165" s="45"/>
      <c r="F165" s="45"/>
      <c r="G165" s="422">
        <f>G170+G171+G175+G182+G183+G186+G187+G190+G193+G194+G195+G196+G197+G198+G185</f>
        <v>44856</v>
      </c>
      <c r="H165" s="422">
        <f>H170+H171+H175+H181+H182+H183+H186+H187+H190+H193+H194+H195+H196+H197+H198+H199+H185</f>
        <v>8575.4</v>
      </c>
      <c r="I165" s="422">
        <f>I170+I171+I175+I181+I182+I183+I186+I187+I190+I193+I194+I195+I196+I197+I198+I199+I185</f>
        <v>4721.2</v>
      </c>
      <c r="J165" s="422">
        <f>J170+J171+J175+J181+J182+J183+J186+J187+J190+J193+J194+J195+J196+J197+J198+J199+J185</f>
        <v>525</v>
      </c>
      <c r="K165" s="422">
        <f>K170+K171+K175+K181+K182+K183+K184+K186+K187+K190+K193+K194+K195+K196+K197+K198+K199+K185</f>
        <v>7525</v>
      </c>
      <c r="L165" s="422">
        <f>L170+L171+L175+L181+L182+L183+L186+L187+L190+L193+L194+L195+L196+L197+L198+L199+L185</f>
        <v>1200</v>
      </c>
      <c r="M165" s="422">
        <f>M170+M171+M175+M181+M182+M183+M184+M186+M187+M190+M193+M194+M195+M196+M197+M198+M199+M185</f>
        <v>100</v>
      </c>
    </row>
    <row r="166" spans="1:13" ht="25.5" customHeight="1" hidden="1">
      <c r="A166" s="111"/>
      <c r="B166" s="81"/>
      <c r="C166" s="17"/>
      <c r="D166" s="17"/>
      <c r="E166" s="17"/>
      <c r="F166" s="80"/>
      <c r="G166" s="313">
        <v>0</v>
      </c>
      <c r="H166" s="486"/>
      <c r="I166" s="313">
        <v>0</v>
      </c>
      <c r="J166" s="109">
        <v>0</v>
      </c>
      <c r="K166" s="109">
        <v>0</v>
      </c>
      <c r="L166" s="109"/>
      <c r="M166" s="109"/>
    </row>
    <row r="167" spans="1:13" ht="30" customHeight="1" hidden="1">
      <c r="A167" s="111"/>
      <c r="B167" s="81"/>
      <c r="C167" s="17"/>
      <c r="D167" s="17"/>
      <c r="E167" s="17"/>
      <c r="F167" s="80"/>
      <c r="G167" s="313">
        <v>0</v>
      </c>
      <c r="H167" s="486"/>
      <c r="I167" s="313">
        <v>0</v>
      </c>
      <c r="J167" s="109">
        <v>0</v>
      </c>
      <c r="K167" s="109">
        <v>0</v>
      </c>
      <c r="L167" s="109"/>
      <c r="M167" s="109"/>
    </row>
    <row r="168" spans="1:13" ht="30" customHeight="1" hidden="1">
      <c r="A168" s="111"/>
      <c r="B168" s="81"/>
      <c r="C168" s="17"/>
      <c r="D168" s="17"/>
      <c r="E168" s="17"/>
      <c r="F168" s="80"/>
      <c r="G168" s="313">
        <v>0</v>
      </c>
      <c r="H168" s="486"/>
      <c r="I168" s="313">
        <v>0</v>
      </c>
      <c r="J168" s="109">
        <v>0</v>
      </c>
      <c r="K168" s="109">
        <v>0</v>
      </c>
      <c r="L168" s="109"/>
      <c r="M168" s="109"/>
    </row>
    <row r="169" spans="1:13" s="199" customFormat="1" ht="21" customHeight="1" hidden="1">
      <c r="A169" s="111"/>
      <c r="B169" s="81"/>
      <c r="C169" s="17"/>
      <c r="D169" s="17"/>
      <c r="E169" s="17"/>
      <c r="F169" s="17"/>
      <c r="G169" s="313">
        <v>0</v>
      </c>
      <c r="H169" s="233"/>
      <c r="I169" s="313">
        <v>0</v>
      </c>
      <c r="J169" s="109">
        <v>0</v>
      </c>
      <c r="K169" s="109">
        <v>0</v>
      </c>
      <c r="L169" s="109"/>
      <c r="M169" s="109"/>
    </row>
    <row r="170" spans="1:13" s="199" customFormat="1" ht="37.5" customHeight="1">
      <c r="A170" s="111"/>
      <c r="B170" s="81"/>
      <c r="C170" s="17"/>
      <c r="D170" s="17"/>
      <c r="E170" s="17"/>
      <c r="F170" s="17"/>
      <c r="G170" s="313">
        <v>700</v>
      </c>
      <c r="H170" s="233"/>
      <c r="I170" s="313"/>
      <c r="J170" s="109"/>
      <c r="K170" s="109"/>
      <c r="L170" s="109"/>
      <c r="M170" s="109"/>
    </row>
    <row r="171" spans="1:13" s="199" customFormat="1" ht="15" customHeight="1">
      <c r="A171" s="111"/>
      <c r="B171" s="81"/>
      <c r="C171" s="17"/>
      <c r="D171" s="17"/>
      <c r="E171" s="17"/>
      <c r="F171" s="17"/>
      <c r="G171" s="313">
        <v>0</v>
      </c>
      <c r="H171" s="233" t="s">
        <v>319</v>
      </c>
      <c r="I171" s="313"/>
      <c r="J171" s="109"/>
      <c r="K171" s="109"/>
      <c r="L171" s="109">
        <v>1100</v>
      </c>
      <c r="M171" s="109"/>
    </row>
    <row r="172" spans="1:13" s="199" customFormat="1" ht="29.25" customHeight="1" hidden="1">
      <c r="A172" s="111"/>
      <c r="B172" s="81"/>
      <c r="C172" s="17"/>
      <c r="D172" s="17"/>
      <c r="E172" s="17"/>
      <c r="F172" s="17"/>
      <c r="G172" s="313">
        <v>0</v>
      </c>
      <c r="H172" s="233"/>
      <c r="I172" s="313"/>
      <c r="J172" s="109"/>
      <c r="K172" s="109"/>
      <c r="L172" s="109"/>
      <c r="M172" s="109"/>
    </row>
    <row r="173" spans="1:13" s="199" customFormat="1" ht="24.75" customHeight="1" hidden="1">
      <c r="A173" s="111"/>
      <c r="B173" s="81"/>
      <c r="C173" s="17"/>
      <c r="D173" s="17"/>
      <c r="E173" s="17"/>
      <c r="F173" s="17"/>
      <c r="G173" s="313">
        <v>0</v>
      </c>
      <c r="H173" s="233"/>
      <c r="I173" s="313"/>
      <c r="J173" s="109"/>
      <c r="K173" s="109"/>
      <c r="L173" s="109"/>
      <c r="M173" s="109"/>
    </row>
    <row r="174" spans="1:13" s="199" customFormat="1" ht="22.5" customHeight="1" hidden="1">
      <c r="A174" s="111"/>
      <c r="B174" s="81"/>
      <c r="C174" s="17"/>
      <c r="D174" s="17"/>
      <c r="E174" s="17"/>
      <c r="F174" s="17"/>
      <c r="G174" s="313">
        <v>0</v>
      </c>
      <c r="H174" s="233"/>
      <c r="I174" s="313"/>
      <c r="J174" s="109"/>
      <c r="K174" s="109"/>
      <c r="L174" s="109"/>
      <c r="M174" s="109"/>
    </row>
    <row r="175" spans="1:13" s="199" customFormat="1" ht="26.25" customHeight="1">
      <c r="A175" s="111"/>
      <c r="B175" s="81"/>
      <c r="C175" s="17"/>
      <c r="D175" s="17"/>
      <c r="E175" s="17"/>
      <c r="F175" s="17"/>
      <c r="G175" s="313">
        <v>100</v>
      </c>
      <c r="H175" s="233" t="s">
        <v>792</v>
      </c>
      <c r="I175" s="313"/>
      <c r="J175" s="313"/>
      <c r="K175" s="313"/>
      <c r="L175" s="313">
        <v>100</v>
      </c>
      <c r="M175" s="313">
        <v>100</v>
      </c>
    </row>
    <row r="176" spans="1:13" s="199" customFormat="1" ht="24" customHeight="1" hidden="1">
      <c r="A176" s="111"/>
      <c r="B176" s="81"/>
      <c r="C176" s="17"/>
      <c r="D176" s="17"/>
      <c r="E176" s="17"/>
      <c r="F176" s="17"/>
      <c r="G176" s="313">
        <v>0</v>
      </c>
      <c r="H176" s="233"/>
      <c r="I176" s="313"/>
      <c r="J176" s="109"/>
      <c r="K176" s="109"/>
      <c r="L176" s="109"/>
      <c r="M176" s="109"/>
    </row>
    <row r="177" spans="1:13" s="199" customFormat="1" ht="30.75" customHeight="1" hidden="1">
      <c r="A177" s="111"/>
      <c r="B177" s="81"/>
      <c r="C177" s="17"/>
      <c r="D177" s="17"/>
      <c r="E177" s="17"/>
      <c r="F177" s="17"/>
      <c r="G177" s="313">
        <v>0</v>
      </c>
      <c r="H177" s="233"/>
      <c r="I177" s="313"/>
      <c r="J177" s="109"/>
      <c r="K177" s="109"/>
      <c r="L177" s="109"/>
      <c r="M177" s="109"/>
    </row>
    <row r="178" spans="1:13" s="199" customFormat="1" ht="30" customHeight="1" hidden="1">
      <c r="A178" s="111"/>
      <c r="B178" s="81"/>
      <c r="C178" s="17"/>
      <c r="D178" s="17"/>
      <c r="E178" s="17"/>
      <c r="F178" s="17"/>
      <c r="G178" s="313">
        <f>G179+G180</f>
        <v>0</v>
      </c>
      <c r="H178" s="233"/>
      <c r="I178" s="313"/>
      <c r="J178" s="313"/>
      <c r="K178" s="313"/>
      <c r="L178" s="313"/>
      <c r="M178" s="313"/>
    </row>
    <row r="179" spans="1:13" s="337" customFormat="1" ht="25.5" customHeight="1" hidden="1">
      <c r="A179" s="36"/>
      <c r="B179" s="332"/>
      <c r="C179" s="35"/>
      <c r="D179" s="35"/>
      <c r="E179" s="35"/>
      <c r="F179" s="336"/>
      <c r="G179" s="309">
        <v>0</v>
      </c>
      <c r="H179" s="234"/>
      <c r="I179" s="309"/>
      <c r="J179" s="49"/>
      <c r="K179" s="49"/>
      <c r="L179" s="49"/>
      <c r="M179" s="49"/>
    </row>
    <row r="180" spans="1:13" s="337" customFormat="1" ht="20.25" customHeight="1" hidden="1">
      <c r="A180" s="36"/>
      <c r="B180" s="332"/>
      <c r="C180" s="35"/>
      <c r="D180" s="35"/>
      <c r="E180" s="35"/>
      <c r="F180" s="336"/>
      <c r="G180" s="309">
        <v>0</v>
      </c>
      <c r="H180" s="234"/>
      <c r="I180" s="309"/>
      <c r="J180" s="49"/>
      <c r="K180" s="49"/>
      <c r="L180" s="49"/>
      <c r="M180" s="49"/>
    </row>
    <row r="181" spans="1:13" s="199" customFormat="1" ht="16.5" customHeight="1">
      <c r="A181" s="111"/>
      <c r="B181" s="81"/>
      <c r="C181" s="17"/>
      <c r="D181" s="17"/>
      <c r="E181" s="17"/>
      <c r="F181" s="17"/>
      <c r="G181" s="313">
        <v>0</v>
      </c>
      <c r="H181" s="233" t="s">
        <v>792</v>
      </c>
      <c r="I181" s="313"/>
      <c r="J181" s="109"/>
      <c r="K181" s="109"/>
      <c r="L181" s="109"/>
      <c r="M181" s="109"/>
    </row>
    <row r="182" spans="1:13" s="199" customFormat="1" ht="14.25" customHeight="1">
      <c r="A182" s="111"/>
      <c r="B182" s="81"/>
      <c r="C182" s="17"/>
      <c r="D182" s="17"/>
      <c r="E182" s="17"/>
      <c r="F182" s="17"/>
      <c r="G182" s="313">
        <v>200</v>
      </c>
      <c r="H182" s="233" t="s">
        <v>792</v>
      </c>
      <c r="I182" s="313"/>
      <c r="J182" s="109"/>
      <c r="K182" s="109"/>
      <c r="L182" s="109"/>
      <c r="M182" s="109"/>
    </row>
    <row r="183" spans="1:13" s="199" customFormat="1" ht="36.75" customHeight="1">
      <c r="A183" s="16"/>
      <c r="B183" s="81"/>
      <c r="C183" s="17"/>
      <c r="D183" s="17"/>
      <c r="E183" s="17"/>
      <c r="F183" s="17"/>
      <c r="G183" s="313">
        <v>0</v>
      </c>
      <c r="H183" s="233" t="s">
        <v>768</v>
      </c>
      <c r="I183" s="313">
        <v>100</v>
      </c>
      <c r="J183" s="109"/>
      <c r="K183" s="109"/>
      <c r="L183" s="109"/>
      <c r="M183" s="109"/>
    </row>
    <row r="184" spans="1:13" s="199" customFormat="1" ht="15.75" customHeight="1">
      <c r="A184" s="16"/>
      <c r="B184" s="81"/>
      <c r="C184" s="17"/>
      <c r="D184" s="17"/>
      <c r="E184" s="17"/>
      <c r="F184" s="17"/>
      <c r="G184" s="313">
        <v>0</v>
      </c>
      <c r="H184" s="233" t="s">
        <v>319</v>
      </c>
      <c r="I184" s="313"/>
      <c r="J184" s="109"/>
      <c r="K184" s="109">
        <v>7000</v>
      </c>
      <c r="L184" s="109"/>
      <c r="M184" s="109"/>
    </row>
    <row r="185" spans="1:13" s="199" customFormat="1" ht="16.5" customHeight="1">
      <c r="A185" s="111"/>
      <c r="B185" s="81"/>
      <c r="C185" s="17"/>
      <c r="D185" s="17"/>
      <c r="E185" s="17"/>
      <c r="F185" s="17"/>
      <c r="G185" s="313">
        <v>501</v>
      </c>
      <c r="H185" s="233" t="s">
        <v>109</v>
      </c>
      <c r="I185" s="313">
        <v>0</v>
      </c>
      <c r="J185" s="313">
        <v>500</v>
      </c>
      <c r="K185" s="313">
        <v>500</v>
      </c>
      <c r="L185" s="313"/>
      <c r="M185" s="313"/>
    </row>
    <row r="186" spans="1:13" s="199" customFormat="1" ht="16.5" customHeight="1">
      <c r="A186" s="111"/>
      <c r="B186" s="81"/>
      <c r="C186" s="17"/>
      <c r="D186" s="17"/>
      <c r="E186" s="17"/>
      <c r="F186" s="17"/>
      <c r="G186" s="313">
        <v>0</v>
      </c>
      <c r="H186" s="233"/>
      <c r="I186" s="313"/>
      <c r="J186" s="109"/>
      <c r="K186" s="109"/>
      <c r="L186" s="109"/>
      <c r="M186" s="109"/>
    </row>
    <row r="187" spans="1:13" s="199" customFormat="1" ht="48.75" customHeight="1">
      <c r="A187" s="16"/>
      <c r="B187" s="81"/>
      <c r="C187" s="17"/>
      <c r="D187" s="17"/>
      <c r="E187" s="17"/>
      <c r="F187" s="17"/>
      <c r="G187" s="313">
        <v>0</v>
      </c>
      <c r="H187" s="233"/>
      <c r="I187" s="313"/>
      <c r="J187" s="109"/>
      <c r="K187" s="109"/>
      <c r="L187" s="109"/>
      <c r="M187" s="109"/>
    </row>
    <row r="188" spans="1:13" s="199" customFormat="1" ht="15" customHeight="1" hidden="1">
      <c r="A188" s="111"/>
      <c r="B188" s="81"/>
      <c r="C188" s="17"/>
      <c r="D188" s="17"/>
      <c r="E188" s="17"/>
      <c r="F188" s="17"/>
      <c r="G188" s="313">
        <v>0</v>
      </c>
      <c r="H188" s="233"/>
      <c r="I188" s="313">
        <v>0</v>
      </c>
      <c r="J188" s="109">
        <v>0</v>
      </c>
      <c r="K188" s="109">
        <v>0</v>
      </c>
      <c r="L188" s="109"/>
      <c r="M188" s="109"/>
    </row>
    <row r="189" spans="1:13" s="199" customFormat="1" ht="15" customHeight="1" hidden="1">
      <c r="A189" s="111"/>
      <c r="B189" s="81"/>
      <c r="C189" s="17"/>
      <c r="D189" s="17"/>
      <c r="E189" s="17"/>
      <c r="F189" s="17"/>
      <c r="G189" s="313">
        <v>0</v>
      </c>
      <c r="H189" s="233"/>
      <c r="I189" s="313">
        <v>0</v>
      </c>
      <c r="J189" s="109">
        <v>0</v>
      </c>
      <c r="K189" s="109">
        <v>0</v>
      </c>
      <c r="L189" s="109"/>
      <c r="M189" s="109"/>
    </row>
    <row r="190" spans="1:13" s="199" customFormat="1" ht="16.5" customHeight="1">
      <c r="A190" s="16"/>
      <c r="B190" s="81"/>
      <c r="C190" s="17"/>
      <c r="D190" s="17"/>
      <c r="E190" s="17"/>
      <c r="F190" s="17"/>
      <c r="G190" s="313">
        <f>G191+G192</f>
        <v>40522.3</v>
      </c>
      <c r="H190" s="233"/>
      <c r="I190" s="313">
        <f>I191+I192</f>
        <v>0</v>
      </c>
      <c r="J190" s="313">
        <v>0</v>
      </c>
      <c r="K190" s="313">
        <v>0</v>
      </c>
      <c r="L190" s="313"/>
      <c r="M190" s="313"/>
    </row>
    <row r="191" spans="1:13" s="199" customFormat="1" ht="14.25" customHeight="1">
      <c r="A191" s="36"/>
      <c r="B191" s="118"/>
      <c r="C191" s="35"/>
      <c r="D191" s="35"/>
      <c r="E191" s="35"/>
      <c r="F191" s="6"/>
      <c r="G191" s="309">
        <v>34422.3</v>
      </c>
      <c r="H191" s="234"/>
      <c r="I191" s="309"/>
      <c r="J191" s="49"/>
      <c r="K191" s="49"/>
      <c r="L191" s="49"/>
      <c r="M191" s="49"/>
    </row>
    <row r="192" spans="1:13" s="199" customFormat="1" ht="15" customHeight="1">
      <c r="A192" s="36"/>
      <c r="B192" s="332"/>
      <c r="C192" s="35"/>
      <c r="D192" s="35"/>
      <c r="E192" s="35"/>
      <c r="F192" s="6"/>
      <c r="G192" s="309">
        <v>6100</v>
      </c>
      <c r="H192" s="234"/>
      <c r="I192" s="309"/>
      <c r="J192" s="49"/>
      <c r="K192" s="49"/>
      <c r="L192" s="49"/>
      <c r="M192" s="49"/>
    </row>
    <row r="193" spans="1:13" s="199" customFormat="1" ht="25.5" customHeight="1">
      <c r="A193" s="16"/>
      <c r="B193" s="81"/>
      <c r="C193" s="17"/>
      <c r="D193" s="17"/>
      <c r="E193" s="17"/>
      <c r="F193" s="17"/>
      <c r="G193" s="313">
        <v>610</v>
      </c>
      <c r="H193" s="233"/>
      <c r="I193" s="313"/>
      <c r="J193" s="109"/>
      <c r="K193" s="109"/>
      <c r="L193" s="109"/>
      <c r="M193" s="109"/>
    </row>
    <row r="194" spans="1:13" s="199" customFormat="1" ht="24" customHeight="1">
      <c r="A194" s="16"/>
      <c r="B194" s="81"/>
      <c r="C194" s="17"/>
      <c r="D194" s="17"/>
      <c r="E194" s="17"/>
      <c r="F194" s="17"/>
      <c r="G194" s="313">
        <v>0</v>
      </c>
      <c r="H194" s="233"/>
      <c r="I194" s="313"/>
      <c r="J194" s="109"/>
      <c r="K194" s="109"/>
      <c r="L194" s="109"/>
      <c r="M194" s="109"/>
    </row>
    <row r="195" spans="1:13" s="199" customFormat="1" ht="26.25" customHeight="1">
      <c r="A195" s="16"/>
      <c r="B195" s="81"/>
      <c r="C195" s="17"/>
      <c r="D195" s="17"/>
      <c r="E195" s="17"/>
      <c r="F195" s="17"/>
      <c r="G195" s="313">
        <v>27.1</v>
      </c>
      <c r="H195" s="233" t="s">
        <v>100</v>
      </c>
      <c r="I195" s="313">
        <v>28</v>
      </c>
      <c r="J195" s="109">
        <v>25</v>
      </c>
      <c r="K195" s="109">
        <v>25</v>
      </c>
      <c r="L195" s="109"/>
      <c r="M195" s="109"/>
    </row>
    <row r="196" spans="1:13" s="199" customFormat="1" ht="15" customHeight="1">
      <c r="A196" s="16"/>
      <c r="B196" s="81"/>
      <c r="C196" s="17"/>
      <c r="D196" s="17"/>
      <c r="E196" s="17"/>
      <c r="F196" s="17"/>
      <c r="G196" s="452"/>
      <c r="H196" s="484"/>
      <c r="I196" s="452"/>
      <c r="J196" s="148"/>
      <c r="K196" s="109"/>
      <c r="L196" s="148"/>
      <c r="M196" s="148"/>
    </row>
    <row r="197" spans="1:13" s="199" customFormat="1" ht="26.25" customHeight="1">
      <c r="A197" s="16"/>
      <c r="B197" s="81"/>
      <c r="C197" s="17"/>
      <c r="D197" s="17"/>
      <c r="E197" s="17"/>
      <c r="F197" s="17"/>
      <c r="G197" s="452">
        <v>795.6</v>
      </c>
      <c r="H197" s="484" t="s">
        <v>776</v>
      </c>
      <c r="I197" s="452">
        <v>3593.2</v>
      </c>
      <c r="J197" s="148"/>
      <c r="K197" s="109"/>
      <c r="L197" s="148"/>
      <c r="M197" s="148"/>
    </row>
    <row r="198" spans="1:13" s="199" customFormat="1" ht="37.5" customHeight="1">
      <c r="A198" s="16"/>
      <c r="B198" s="81"/>
      <c r="C198" s="17"/>
      <c r="D198" s="17"/>
      <c r="E198" s="17"/>
      <c r="F198" s="17"/>
      <c r="G198" s="452">
        <v>1400</v>
      </c>
      <c r="H198" s="484" t="s">
        <v>767</v>
      </c>
      <c r="I198" s="452">
        <v>1000</v>
      </c>
      <c r="J198" s="148"/>
      <c r="K198" s="148"/>
      <c r="L198" s="148"/>
      <c r="M198" s="148"/>
    </row>
    <row r="199" spans="1:13" s="199" customFormat="1" ht="30" customHeight="1">
      <c r="A199" s="16"/>
      <c r="B199" s="81"/>
      <c r="C199" s="17"/>
      <c r="D199" s="17"/>
      <c r="E199" s="436"/>
      <c r="F199" s="17"/>
      <c r="G199" s="452">
        <v>0</v>
      </c>
      <c r="H199" s="484" t="s">
        <v>468</v>
      </c>
      <c r="I199" s="452"/>
      <c r="J199" s="148"/>
      <c r="K199" s="148"/>
      <c r="L199" s="148"/>
      <c r="M199" s="148"/>
    </row>
    <row r="200" spans="1:13" s="199" customFormat="1" ht="29.25" customHeight="1">
      <c r="A200" s="43"/>
      <c r="B200" s="316"/>
      <c r="C200" s="45"/>
      <c r="D200" s="66"/>
      <c r="E200" s="45"/>
      <c r="F200" s="45"/>
      <c r="G200" s="422">
        <f>G201</f>
        <v>200</v>
      </c>
      <c r="H200" s="422">
        <f>H201</f>
        <v>0</v>
      </c>
      <c r="I200" s="422">
        <f>I201</f>
        <v>0</v>
      </c>
      <c r="J200" s="422">
        <f>J201</f>
        <v>0</v>
      </c>
      <c r="K200" s="422">
        <f>K201</f>
        <v>0</v>
      </c>
      <c r="L200" s="422"/>
      <c r="M200" s="422"/>
    </row>
    <row r="201" spans="1:13" s="199" customFormat="1" ht="37.5" customHeight="1">
      <c r="A201" s="16"/>
      <c r="B201" s="81"/>
      <c r="C201" s="17"/>
      <c r="D201" s="17"/>
      <c r="E201" s="17"/>
      <c r="F201" s="17"/>
      <c r="G201" s="313">
        <v>200</v>
      </c>
      <c r="H201" s="233"/>
      <c r="I201" s="313"/>
      <c r="J201" s="313"/>
      <c r="K201" s="313"/>
      <c r="L201" s="313"/>
      <c r="M201" s="313"/>
    </row>
    <row r="202" spans="1:13" ht="30" customHeight="1">
      <c r="A202" s="43"/>
      <c r="B202" s="44"/>
      <c r="C202" s="45"/>
      <c r="D202" s="45"/>
      <c r="E202" s="45"/>
      <c r="F202" s="33"/>
      <c r="G202" s="361">
        <v>0</v>
      </c>
      <c r="H202" s="586"/>
      <c r="I202" s="361">
        <v>0</v>
      </c>
      <c r="J202" s="563">
        <v>0</v>
      </c>
      <c r="K202" s="563">
        <v>0</v>
      </c>
      <c r="L202" s="563"/>
      <c r="M202" s="563"/>
    </row>
    <row r="203" spans="1:13" ht="25.5" customHeight="1">
      <c r="A203" s="43"/>
      <c r="B203" s="44"/>
      <c r="C203" s="45"/>
      <c r="D203" s="45"/>
      <c r="E203" s="45"/>
      <c r="F203" s="45"/>
      <c r="G203" s="361">
        <v>0</v>
      </c>
      <c r="H203" s="586"/>
      <c r="I203" s="361">
        <v>0</v>
      </c>
      <c r="J203" s="563">
        <v>0</v>
      </c>
      <c r="K203" s="563">
        <v>0</v>
      </c>
      <c r="L203" s="563"/>
      <c r="M203" s="563"/>
    </row>
    <row r="204" spans="1:13" ht="45" customHeight="1">
      <c r="A204" s="75"/>
      <c r="B204" s="44"/>
      <c r="C204" s="45"/>
      <c r="D204" s="45"/>
      <c r="E204" s="66"/>
      <c r="F204" s="45"/>
      <c r="G204" s="422">
        <f aca="true" t="shared" si="7" ref="G204:M204">G205+G206+G207+G208+G209+G210+G211+G214+G215+G216+G217+G212</f>
        <v>742.6</v>
      </c>
      <c r="H204" s="422">
        <f t="shared" si="7"/>
        <v>1220</v>
      </c>
      <c r="I204" s="422">
        <f t="shared" si="7"/>
        <v>350</v>
      </c>
      <c r="J204" s="422">
        <f t="shared" si="7"/>
        <v>360</v>
      </c>
      <c r="K204" s="422">
        <f t="shared" si="7"/>
        <v>570</v>
      </c>
      <c r="L204" s="422">
        <f t="shared" si="7"/>
        <v>800</v>
      </c>
      <c r="M204" s="422">
        <f t="shared" si="7"/>
        <v>0</v>
      </c>
    </row>
    <row r="205" spans="1:13" ht="14.25" customHeight="1">
      <c r="A205" s="16"/>
      <c r="B205" s="81"/>
      <c r="C205" s="17"/>
      <c r="D205" s="17"/>
      <c r="E205" s="17"/>
      <c r="F205" s="80"/>
      <c r="G205" s="310">
        <v>0</v>
      </c>
      <c r="H205" s="486" t="s">
        <v>109</v>
      </c>
      <c r="I205" s="310">
        <v>0</v>
      </c>
      <c r="J205" s="310">
        <v>0</v>
      </c>
      <c r="K205" s="310"/>
      <c r="L205" s="310">
        <v>800</v>
      </c>
      <c r="M205" s="310"/>
    </row>
    <row r="206" spans="1:13" s="199" customFormat="1" ht="15" customHeight="1">
      <c r="A206" s="16"/>
      <c r="B206" s="81"/>
      <c r="C206" s="17"/>
      <c r="D206" s="17"/>
      <c r="E206" s="17"/>
      <c r="F206" s="17"/>
      <c r="G206" s="310">
        <v>402</v>
      </c>
      <c r="H206" s="233" t="s">
        <v>92</v>
      </c>
      <c r="I206" s="310">
        <v>300</v>
      </c>
      <c r="J206" s="84">
        <v>300</v>
      </c>
      <c r="K206" s="84">
        <v>400</v>
      </c>
      <c r="L206" s="84"/>
      <c r="M206" s="84"/>
    </row>
    <row r="207" spans="1:13" s="199" customFormat="1" ht="23.25" customHeight="1" hidden="1">
      <c r="A207" s="16"/>
      <c r="B207" s="81"/>
      <c r="C207" s="17"/>
      <c r="D207" s="17"/>
      <c r="E207" s="17"/>
      <c r="F207" s="17"/>
      <c r="G207" s="310"/>
      <c r="H207" s="233"/>
      <c r="I207" s="310"/>
      <c r="J207" s="84"/>
      <c r="K207" s="84"/>
      <c r="L207" s="84"/>
      <c r="M207" s="84"/>
    </row>
    <row r="208" spans="1:13" s="199" customFormat="1" ht="39" customHeight="1" hidden="1">
      <c r="A208" s="16"/>
      <c r="B208" s="81"/>
      <c r="C208" s="17"/>
      <c r="D208" s="17"/>
      <c r="E208" s="17"/>
      <c r="F208" s="17"/>
      <c r="G208" s="453"/>
      <c r="H208" s="233"/>
      <c r="I208" s="453"/>
      <c r="J208" s="343"/>
      <c r="K208" s="343"/>
      <c r="L208" s="343"/>
      <c r="M208" s="343"/>
    </row>
    <row r="209" spans="1:13" s="199" customFormat="1" ht="39" customHeight="1">
      <c r="A209" s="448"/>
      <c r="B209" s="81"/>
      <c r="C209" s="17"/>
      <c r="D209" s="17"/>
      <c r="E209" s="17"/>
      <c r="F209" s="17"/>
      <c r="G209" s="310">
        <v>0</v>
      </c>
      <c r="H209" s="233"/>
      <c r="I209" s="310"/>
      <c r="J209" s="343"/>
      <c r="K209" s="343"/>
      <c r="L209" s="343"/>
      <c r="M209" s="343"/>
    </row>
    <row r="210" spans="1:13" s="199" customFormat="1" ht="24.75" customHeight="1">
      <c r="A210" s="16"/>
      <c r="B210" s="81"/>
      <c r="C210" s="17"/>
      <c r="D210" s="17"/>
      <c r="E210" s="17"/>
      <c r="F210" s="17"/>
      <c r="G210" s="310">
        <v>100</v>
      </c>
      <c r="H210" s="233"/>
      <c r="I210" s="310"/>
      <c r="J210" s="84"/>
      <c r="K210" s="84"/>
      <c r="L210" s="84"/>
      <c r="M210" s="84"/>
    </row>
    <row r="211" spans="1:13" s="199" customFormat="1" ht="17.25" customHeight="1">
      <c r="A211" s="16"/>
      <c r="B211" s="81"/>
      <c r="C211" s="17"/>
      <c r="D211" s="17"/>
      <c r="E211" s="17"/>
      <c r="F211" s="436"/>
      <c r="G211" s="310">
        <v>0</v>
      </c>
      <c r="H211" s="233"/>
      <c r="I211" s="310"/>
      <c r="J211" s="84"/>
      <c r="K211" s="84"/>
      <c r="L211" s="84"/>
      <c r="M211" s="84"/>
    </row>
    <row r="212" spans="1:13" s="199" customFormat="1" ht="15" customHeight="1">
      <c r="A212" s="16"/>
      <c r="B212" s="81"/>
      <c r="C212" s="17"/>
      <c r="D212" s="17"/>
      <c r="E212" s="17"/>
      <c r="F212" s="436"/>
      <c r="G212" s="310">
        <v>225.6</v>
      </c>
      <c r="H212" s="233"/>
      <c r="I212" s="310"/>
      <c r="J212" s="84"/>
      <c r="K212" s="84"/>
      <c r="L212" s="84"/>
      <c r="M212" s="84"/>
    </row>
    <row r="213" spans="1:13" s="199" customFormat="1" ht="14.25" customHeight="1">
      <c r="A213" s="36"/>
      <c r="B213" s="118"/>
      <c r="C213" s="35"/>
      <c r="D213" s="35"/>
      <c r="E213" s="35"/>
      <c r="F213" s="6"/>
      <c r="G213" s="309">
        <v>198.6</v>
      </c>
      <c r="H213" s="234"/>
      <c r="I213" s="309"/>
      <c r="J213" s="49"/>
      <c r="K213" s="49"/>
      <c r="L213" s="49"/>
      <c r="M213" s="49"/>
    </row>
    <row r="214" spans="1:13" s="199" customFormat="1" ht="15" customHeight="1">
      <c r="A214" s="16"/>
      <c r="B214" s="81"/>
      <c r="C214" s="17"/>
      <c r="D214" s="17"/>
      <c r="E214" s="17"/>
      <c r="F214" s="17"/>
      <c r="G214" s="310"/>
      <c r="H214" s="233"/>
      <c r="I214" s="310"/>
      <c r="J214" s="84"/>
      <c r="K214" s="84"/>
      <c r="L214" s="84"/>
      <c r="M214" s="84"/>
    </row>
    <row r="215" spans="1:13" s="199" customFormat="1" ht="26.25" customHeight="1">
      <c r="A215" s="16"/>
      <c r="B215" s="81"/>
      <c r="C215" s="17"/>
      <c r="D215" s="17"/>
      <c r="E215" s="17"/>
      <c r="F215" s="436"/>
      <c r="G215" s="310"/>
      <c r="H215" s="233"/>
      <c r="I215" s="310"/>
      <c r="J215" s="84"/>
      <c r="K215" s="84"/>
      <c r="L215" s="84"/>
      <c r="M215" s="84"/>
    </row>
    <row r="216" spans="1:13" s="199" customFormat="1" ht="15" customHeight="1">
      <c r="A216" s="16"/>
      <c r="B216" s="81"/>
      <c r="C216" s="17"/>
      <c r="D216" s="17"/>
      <c r="E216" s="17"/>
      <c r="F216" s="17"/>
      <c r="G216" s="310">
        <v>0</v>
      </c>
      <c r="H216" s="257">
        <v>100</v>
      </c>
      <c r="I216" s="310">
        <v>30</v>
      </c>
      <c r="J216" s="84">
        <v>60</v>
      </c>
      <c r="K216" s="84">
        <v>150</v>
      </c>
      <c r="L216" s="84"/>
      <c r="M216" s="84"/>
    </row>
    <row r="217" spans="1:13" s="199" customFormat="1" ht="26.25" customHeight="1">
      <c r="A217" s="16"/>
      <c r="B217" s="81"/>
      <c r="C217" s="17"/>
      <c r="D217" s="17"/>
      <c r="E217" s="17"/>
      <c r="F217" s="17"/>
      <c r="G217" s="310">
        <v>15</v>
      </c>
      <c r="H217" s="257">
        <v>20</v>
      </c>
      <c r="I217" s="257">
        <v>20</v>
      </c>
      <c r="J217" s="257">
        <v>0</v>
      </c>
      <c r="K217" s="257">
        <v>20</v>
      </c>
      <c r="L217" s="257"/>
      <c r="M217" s="257"/>
    </row>
    <row r="218" spans="1:13" ht="45" customHeight="1">
      <c r="A218" s="55"/>
      <c r="B218" s="44"/>
      <c r="C218" s="45"/>
      <c r="D218" s="45"/>
      <c r="E218" s="45"/>
      <c r="F218" s="45"/>
      <c r="G218" s="422">
        <f>G219+G220+G222+G223+G224+G225</f>
        <v>226</v>
      </c>
      <c r="H218" s="422">
        <f aca="true" t="shared" si="8" ref="H218:M218">H219+H220+H222+H223+H224+H225+H226</f>
        <v>400</v>
      </c>
      <c r="I218" s="422">
        <f t="shared" si="8"/>
        <v>300</v>
      </c>
      <c r="J218" s="422">
        <f t="shared" si="8"/>
        <v>1700</v>
      </c>
      <c r="K218" s="422">
        <f t="shared" si="8"/>
        <v>0</v>
      </c>
      <c r="L218" s="422"/>
      <c r="M218" s="422">
        <f t="shared" si="8"/>
        <v>2500</v>
      </c>
    </row>
    <row r="219" spans="1:13" s="199" customFormat="1" ht="39.75" customHeight="1">
      <c r="A219" s="16"/>
      <c r="B219" s="81"/>
      <c r="C219" s="17"/>
      <c r="D219" s="17"/>
      <c r="E219" s="17"/>
      <c r="F219" s="436"/>
      <c r="G219" s="313">
        <v>0</v>
      </c>
      <c r="H219" s="233"/>
      <c r="I219" s="313"/>
      <c r="J219" s="109"/>
      <c r="K219" s="109"/>
      <c r="L219" s="109"/>
      <c r="M219" s="109"/>
    </row>
    <row r="220" spans="1:13" s="199" customFormat="1" ht="37.5" customHeight="1">
      <c r="A220" s="16"/>
      <c r="B220" s="81"/>
      <c r="C220" s="17"/>
      <c r="D220" s="17"/>
      <c r="E220" s="17"/>
      <c r="F220" s="436"/>
      <c r="G220" s="313">
        <v>0</v>
      </c>
      <c r="H220" s="233"/>
      <c r="I220" s="313"/>
      <c r="J220" s="109"/>
      <c r="K220" s="109"/>
      <c r="L220" s="109"/>
      <c r="M220" s="109"/>
    </row>
    <row r="221" spans="1:13" s="199" customFormat="1" ht="26.25" customHeight="1">
      <c r="A221" s="16"/>
      <c r="B221" s="81"/>
      <c r="C221" s="17"/>
      <c r="D221" s="17"/>
      <c r="E221" s="17"/>
      <c r="F221" s="437"/>
      <c r="G221" s="313">
        <v>0</v>
      </c>
      <c r="H221" s="234"/>
      <c r="I221" s="313"/>
      <c r="J221" s="109"/>
      <c r="K221" s="109"/>
      <c r="L221" s="109"/>
      <c r="M221" s="109"/>
    </row>
    <row r="222" spans="1:13" s="199" customFormat="1" ht="25.5" customHeight="1">
      <c r="A222" s="16"/>
      <c r="B222" s="81"/>
      <c r="C222" s="17"/>
      <c r="D222" s="17"/>
      <c r="E222" s="17"/>
      <c r="F222" s="436"/>
      <c r="G222" s="313">
        <v>0</v>
      </c>
      <c r="H222" s="233" t="s">
        <v>319</v>
      </c>
      <c r="I222" s="313"/>
      <c r="J222" s="109">
        <v>1000</v>
      </c>
      <c r="K222" s="109"/>
      <c r="L222" s="109"/>
      <c r="M222" s="109">
        <v>2500</v>
      </c>
    </row>
    <row r="223" spans="1:13" s="199" customFormat="1" ht="25.5" customHeight="1">
      <c r="A223" s="16"/>
      <c r="B223" s="81"/>
      <c r="C223" s="17"/>
      <c r="D223" s="17"/>
      <c r="E223" s="17"/>
      <c r="F223" s="17"/>
      <c r="G223" s="313"/>
      <c r="H223" s="233"/>
      <c r="I223" s="313"/>
      <c r="J223" s="109"/>
      <c r="K223" s="109"/>
      <c r="L223" s="109"/>
      <c r="M223" s="109"/>
    </row>
    <row r="224" spans="1:13" s="199" customFormat="1" ht="36" customHeight="1">
      <c r="A224" s="448"/>
      <c r="B224" s="81"/>
      <c r="C224" s="17"/>
      <c r="D224" s="17"/>
      <c r="E224" s="17"/>
      <c r="F224" s="17"/>
      <c r="G224" s="453" t="s">
        <v>561</v>
      </c>
      <c r="H224" s="233"/>
      <c r="I224" s="453"/>
      <c r="J224" s="109"/>
      <c r="K224" s="109"/>
      <c r="L224" s="109"/>
      <c r="M224" s="109"/>
    </row>
    <row r="225" spans="1:13" s="199" customFormat="1" ht="25.5" customHeight="1">
      <c r="A225" s="16"/>
      <c r="B225" s="81"/>
      <c r="C225" s="17"/>
      <c r="D225" s="17"/>
      <c r="E225" s="17"/>
      <c r="F225" s="17"/>
      <c r="G225" s="313">
        <v>0</v>
      </c>
      <c r="H225" s="233" t="s">
        <v>319</v>
      </c>
      <c r="I225" s="313"/>
      <c r="J225" s="109">
        <v>700</v>
      </c>
      <c r="K225" s="109"/>
      <c r="L225" s="109"/>
      <c r="M225" s="109"/>
    </row>
    <row r="226" spans="1:13" s="199" customFormat="1" ht="17.25" customHeight="1">
      <c r="A226" s="16"/>
      <c r="B226" s="81"/>
      <c r="C226" s="17"/>
      <c r="D226" s="17"/>
      <c r="E226" s="17"/>
      <c r="F226" s="17"/>
      <c r="G226" s="313">
        <v>0</v>
      </c>
      <c r="H226" s="233" t="s">
        <v>775</v>
      </c>
      <c r="I226" s="313">
        <v>300</v>
      </c>
      <c r="J226" s="109"/>
      <c r="K226" s="109"/>
      <c r="L226" s="109"/>
      <c r="M226" s="109"/>
    </row>
    <row r="227" spans="1:20" ht="27.75" customHeight="1">
      <c r="A227" s="75"/>
      <c r="B227" s="44"/>
      <c r="C227" s="45"/>
      <c r="D227" s="45"/>
      <c r="E227" s="45"/>
      <c r="F227" s="45"/>
      <c r="G227" s="422">
        <f>G228</f>
        <v>7000</v>
      </c>
      <c r="H227" s="345" t="str">
        <f>H228</f>
        <v>7000,0</v>
      </c>
      <c r="I227" s="422">
        <f>I228</f>
        <v>7000</v>
      </c>
      <c r="J227" s="561">
        <f>J228</f>
        <v>7000</v>
      </c>
      <c r="K227" s="561">
        <f>K228</f>
        <v>7000</v>
      </c>
      <c r="L227" s="561"/>
      <c r="M227" s="561"/>
      <c r="N227" s="48"/>
      <c r="O227" s="48"/>
      <c r="P227" s="48"/>
      <c r="Q227" s="48"/>
      <c r="R227" s="48"/>
      <c r="S227" s="48"/>
      <c r="T227" s="48"/>
    </row>
    <row r="228" spans="1:13" s="199" customFormat="1" ht="15" customHeight="1">
      <c r="A228" s="16"/>
      <c r="B228" s="81"/>
      <c r="C228" s="17"/>
      <c r="D228" s="17"/>
      <c r="E228" s="17"/>
      <c r="F228" s="17"/>
      <c r="G228" s="452">
        <v>7000</v>
      </c>
      <c r="H228" s="484" t="s">
        <v>766</v>
      </c>
      <c r="I228" s="452">
        <v>7000</v>
      </c>
      <c r="J228" s="452">
        <v>7000</v>
      </c>
      <c r="K228" s="452">
        <v>7000</v>
      </c>
      <c r="L228" s="452"/>
      <c r="M228" s="452"/>
    </row>
    <row r="229" spans="1:20" ht="40.5" customHeight="1">
      <c r="A229" s="75"/>
      <c r="B229" s="44"/>
      <c r="C229" s="45"/>
      <c r="D229" s="45"/>
      <c r="E229" s="45"/>
      <c r="F229" s="45"/>
      <c r="G229" s="345">
        <f>G230+G232+G233+G234+G237+G241+G235</f>
        <v>53398.6</v>
      </c>
      <c r="H229" s="345">
        <f>H230+H231+H232+H233+H234+H236+H237+H241+H235</f>
        <v>769.2</v>
      </c>
      <c r="I229" s="345">
        <f>I230+I231+I232+I233+I234+I236+I237+I241+I235</f>
        <v>5432.1</v>
      </c>
      <c r="J229" s="345">
        <f>J230+J231+J232+J233+J234+J236+J237+J241+J235</f>
        <v>5100.8</v>
      </c>
      <c r="K229" s="345">
        <f>K230+K231+K232+K233+K234+K236+K237+K241+K235</f>
        <v>5297.2</v>
      </c>
      <c r="L229" s="345"/>
      <c r="M229" s="345"/>
      <c r="N229" s="48"/>
      <c r="O229" s="48"/>
      <c r="P229" s="48"/>
      <c r="Q229" s="48"/>
      <c r="R229" s="48"/>
      <c r="S229" s="48"/>
      <c r="T229" s="48"/>
    </row>
    <row r="230" spans="1:20" ht="17.25" customHeight="1">
      <c r="A230" s="16"/>
      <c r="B230" s="81"/>
      <c r="C230" s="17"/>
      <c r="D230" s="17"/>
      <c r="E230" s="17"/>
      <c r="F230" s="17"/>
      <c r="G230" s="310">
        <v>25</v>
      </c>
      <c r="H230" s="233"/>
      <c r="I230" s="310"/>
      <c r="J230" s="84"/>
      <c r="K230" s="84"/>
      <c r="L230" s="84"/>
      <c r="M230" s="84"/>
      <c r="N230" s="48"/>
      <c r="O230" s="48"/>
      <c r="P230" s="48"/>
      <c r="Q230" s="48"/>
      <c r="R230" s="48"/>
      <c r="S230" s="48"/>
      <c r="T230" s="48"/>
    </row>
    <row r="231" spans="1:20" ht="17.25" customHeight="1">
      <c r="A231" s="16"/>
      <c r="B231" s="81"/>
      <c r="C231" s="17"/>
      <c r="D231" s="17"/>
      <c r="E231" s="17"/>
      <c r="F231" s="17"/>
      <c r="G231" s="310">
        <v>0</v>
      </c>
      <c r="H231" s="233" t="s">
        <v>772</v>
      </c>
      <c r="I231" s="310">
        <v>70</v>
      </c>
      <c r="J231" s="84">
        <v>65</v>
      </c>
      <c r="K231" s="84">
        <v>70</v>
      </c>
      <c r="L231" s="84"/>
      <c r="M231" s="84"/>
      <c r="N231" s="48"/>
      <c r="O231" s="48"/>
      <c r="P231" s="48"/>
      <c r="Q231" s="48"/>
      <c r="R231" s="48"/>
      <c r="S231" s="48"/>
      <c r="T231" s="48"/>
    </row>
    <row r="232" spans="1:20" ht="15" customHeight="1">
      <c r="A232" s="16"/>
      <c r="B232" s="81"/>
      <c r="C232" s="17"/>
      <c r="D232" s="17"/>
      <c r="E232" s="17"/>
      <c r="F232" s="17"/>
      <c r="G232" s="310">
        <v>21.3</v>
      </c>
      <c r="H232" s="233" t="s">
        <v>765</v>
      </c>
      <c r="I232" s="310">
        <v>20</v>
      </c>
      <c r="J232" s="310">
        <v>20</v>
      </c>
      <c r="K232" s="310">
        <v>20</v>
      </c>
      <c r="L232" s="310"/>
      <c r="M232" s="310"/>
      <c r="N232" s="48"/>
      <c r="O232" s="48"/>
      <c r="P232" s="48"/>
      <c r="Q232" s="48"/>
      <c r="R232" s="48"/>
      <c r="S232" s="48"/>
      <c r="T232" s="48"/>
    </row>
    <row r="233" spans="1:20" ht="15" customHeight="1">
      <c r="A233" s="16"/>
      <c r="B233" s="81"/>
      <c r="C233" s="17"/>
      <c r="D233" s="17"/>
      <c r="E233" s="17"/>
      <c r="F233" s="17"/>
      <c r="G233" s="310">
        <v>48</v>
      </c>
      <c r="H233" s="233" t="s">
        <v>101</v>
      </c>
      <c r="I233" s="310">
        <v>50</v>
      </c>
      <c r="J233" s="310">
        <v>50</v>
      </c>
      <c r="K233" s="310">
        <v>50</v>
      </c>
      <c r="L233" s="310"/>
      <c r="M233" s="310"/>
      <c r="N233" s="48"/>
      <c r="O233" s="48"/>
      <c r="P233" s="48"/>
      <c r="Q233" s="48"/>
      <c r="R233" s="48"/>
      <c r="S233" s="48"/>
      <c r="T233" s="48"/>
    </row>
    <row r="234" spans="1:20" ht="15" customHeight="1">
      <c r="A234" s="16"/>
      <c r="B234" s="81"/>
      <c r="C234" s="17"/>
      <c r="D234" s="17"/>
      <c r="E234" s="17"/>
      <c r="F234" s="17"/>
      <c r="G234" s="310">
        <v>101.9</v>
      </c>
      <c r="H234" s="233"/>
      <c r="I234" s="310"/>
      <c r="J234" s="84"/>
      <c r="K234" s="84"/>
      <c r="L234" s="84"/>
      <c r="M234" s="84"/>
      <c r="N234" s="48"/>
      <c r="O234" s="48"/>
      <c r="P234" s="48"/>
      <c r="Q234" s="48"/>
      <c r="R234" s="48"/>
      <c r="S234" s="48"/>
      <c r="T234" s="48"/>
    </row>
    <row r="235" spans="1:20" ht="20.25" customHeight="1">
      <c r="A235" s="16"/>
      <c r="B235" s="81"/>
      <c r="C235" s="17"/>
      <c r="D235" s="17"/>
      <c r="E235" s="17"/>
      <c r="F235" s="17"/>
      <c r="G235" s="310">
        <v>134.7</v>
      </c>
      <c r="H235" s="233" t="s">
        <v>571</v>
      </c>
      <c r="I235" s="310">
        <v>150</v>
      </c>
      <c r="J235" s="310">
        <v>150</v>
      </c>
      <c r="K235" s="310">
        <v>150</v>
      </c>
      <c r="L235" s="310"/>
      <c r="M235" s="310"/>
      <c r="N235" s="48"/>
      <c r="O235" s="48"/>
      <c r="P235" s="48"/>
      <c r="Q235" s="48"/>
      <c r="R235" s="48"/>
      <c r="S235" s="48"/>
      <c r="T235" s="48"/>
    </row>
    <row r="236" spans="1:13" s="199" customFormat="1" ht="25.5" customHeight="1">
      <c r="A236" s="16"/>
      <c r="B236" s="81"/>
      <c r="C236" s="17"/>
      <c r="D236" s="17"/>
      <c r="E236" s="17"/>
      <c r="F236" s="17"/>
      <c r="G236" s="310">
        <v>0</v>
      </c>
      <c r="H236" s="233" t="s">
        <v>77</v>
      </c>
      <c r="I236" s="310">
        <v>0</v>
      </c>
      <c r="J236" s="310">
        <v>0</v>
      </c>
      <c r="K236" s="310">
        <v>0</v>
      </c>
      <c r="L236" s="310"/>
      <c r="M236" s="310"/>
    </row>
    <row r="237" spans="1:13" s="199" customFormat="1" ht="15" customHeight="1">
      <c r="A237" s="16"/>
      <c r="B237" s="81"/>
      <c r="C237" s="17"/>
      <c r="D237" s="17"/>
      <c r="E237" s="17"/>
      <c r="F237" s="17"/>
      <c r="G237" s="310">
        <f>G238+G239+G240</f>
        <v>3067.7000000000003</v>
      </c>
      <c r="H237" s="310">
        <f>H238+H239+H240</f>
        <v>323</v>
      </c>
      <c r="I237" s="310">
        <f>I238+I239+I240</f>
        <v>5142.1</v>
      </c>
      <c r="J237" s="310">
        <f>J238+J239+J240</f>
        <v>4815.8</v>
      </c>
      <c r="K237" s="310">
        <f>K238+K239+K240</f>
        <v>5007.2</v>
      </c>
      <c r="L237" s="310"/>
      <c r="M237" s="310"/>
    </row>
    <row r="238" spans="1:13" ht="13.5" customHeight="1">
      <c r="A238" s="36"/>
      <c r="B238" s="332"/>
      <c r="C238" s="35"/>
      <c r="D238" s="35"/>
      <c r="E238" s="35"/>
      <c r="F238" s="333"/>
      <c r="G238" s="341">
        <v>2320.3</v>
      </c>
      <c r="H238" s="588"/>
      <c r="I238" s="341">
        <v>0</v>
      </c>
      <c r="J238" s="344">
        <v>0</v>
      </c>
      <c r="K238" s="344">
        <v>0</v>
      </c>
      <c r="L238" s="344"/>
      <c r="M238" s="344"/>
    </row>
    <row r="239" spans="1:13" ht="15" customHeight="1">
      <c r="A239" s="36"/>
      <c r="B239" s="332"/>
      <c r="C239" s="35"/>
      <c r="D239" s="35"/>
      <c r="E239" s="35"/>
      <c r="F239" s="333"/>
      <c r="G239" s="341">
        <v>47.4</v>
      </c>
      <c r="H239" s="588"/>
      <c r="I239" s="341">
        <v>4819.1</v>
      </c>
      <c r="J239" s="344">
        <v>4492.8</v>
      </c>
      <c r="K239" s="344">
        <v>4684.2</v>
      </c>
      <c r="L239" s="344"/>
      <c r="M239" s="344"/>
    </row>
    <row r="240" spans="1:13" ht="15" customHeight="1">
      <c r="A240" s="36"/>
      <c r="B240" s="332"/>
      <c r="C240" s="35"/>
      <c r="D240" s="35"/>
      <c r="E240" s="35"/>
      <c r="F240" s="333"/>
      <c r="G240" s="341">
        <v>700</v>
      </c>
      <c r="H240" s="234" t="s">
        <v>572</v>
      </c>
      <c r="I240" s="341">
        <v>323</v>
      </c>
      <c r="J240" s="341">
        <v>323</v>
      </c>
      <c r="K240" s="341">
        <v>323</v>
      </c>
      <c r="L240" s="341"/>
      <c r="M240" s="341"/>
    </row>
    <row r="241" spans="1:13" ht="29.25" customHeight="1">
      <c r="A241" s="16"/>
      <c r="B241" s="81"/>
      <c r="C241" s="17"/>
      <c r="D241" s="17"/>
      <c r="E241" s="17"/>
      <c r="F241" s="6"/>
      <c r="G241" s="309">
        <v>50000</v>
      </c>
      <c r="H241" s="234"/>
      <c r="I241" s="309"/>
      <c r="J241" s="49"/>
      <c r="K241" s="49"/>
      <c r="L241" s="49"/>
      <c r="M241" s="49"/>
    </row>
    <row r="242" spans="1:20" ht="42" customHeight="1">
      <c r="A242" s="75"/>
      <c r="B242" s="44"/>
      <c r="C242" s="45"/>
      <c r="D242" s="45"/>
      <c r="E242" s="45"/>
      <c r="F242" s="45"/>
      <c r="G242" s="422">
        <f>G243</f>
        <v>27718.999999999996</v>
      </c>
      <c r="H242" s="422">
        <f>H243</f>
        <v>37783.2</v>
      </c>
      <c r="I242" s="422">
        <f>I243</f>
        <v>29343.9</v>
      </c>
      <c r="J242" s="561">
        <f>J243</f>
        <v>30979.9</v>
      </c>
      <c r="K242" s="561">
        <f>K243</f>
        <v>29688</v>
      </c>
      <c r="L242" s="561"/>
      <c r="M242" s="561"/>
      <c r="N242" s="48"/>
      <c r="O242" s="48"/>
      <c r="P242" s="48"/>
      <c r="Q242" s="48"/>
      <c r="R242" s="48"/>
      <c r="S242" s="48"/>
      <c r="T242" s="48"/>
    </row>
    <row r="243" spans="1:20" s="301" customFormat="1" ht="42" customHeight="1">
      <c r="A243" s="297"/>
      <c r="B243" s="298"/>
      <c r="C243" s="299"/>
      <c r="D243" s="299"/>
      <c r="E243" s="299"/>
      <c r="F243" s="299"/>
      <c r="G243" s="314">
        <f>G244+G245+G246+G247+G248+G249+G250+G251+G252+G253+G254</f>
        <v>27718.999999999996</v>
      </c>
      <c r="H243" s="314">
        <f>H244+H245+H246+H247+H248+H249+H250+H251+H252+H253+H254</f>
        <v>37783.2</v>
      </c>
      <c r="I243" s="314">
        <f>I244+I245+I246+I247+I248+I249+I250+I251+I252+I253+I254</f>
        <v>29343.9</v>
      </c>
      <c r="J243" s="314">
        <f>J244+J245+J246+J247+J248+J249+J250+J251+J252+J253+J254</f>
        <v>30979.9</v>
      </c>
      <c r="K243" s="314">
        <f>K244+K245+K246+K247+K248+K249+K250+K251+K252+K253+K254</f>
        <v>29688</v>
      </c>
      <c r="L243" s="314"/>
      <c r="M243" s="314"/>
      <c r="N243" s="300"/>
      <c r="O243" s="300"/>
      <c r="P243" s="300"/>
      <c r="Q243" s="300"/>
      <c r="R243" s="300"/>
      <c r="S243" s="300"/>
      <c r="T243" s="300"/>
    </row>
    <row r="244" spans="1:20" ht="12.75" customHeight="1">
      <c r="A244" s="73"/>
      <c r="B244" s="81"/>
      <c r="C244" s="17"/>
      <c r="D244" s="17"/>
      <c r="E244" s="17"/>
      <c r="F244" s="7"/>
      <c r="G244" s="313">
        <v>11727.5</v>
      </c>
      <c r="H244" s="313">
        <v>17379.6</v>
      </c>
      <c r="I244" s="313">
        <v>15300</v>
      </c>
      <c r="J244" s="313">
        <v>15300</v>
      </c>
      <c r="K244" s="313">
        <v>15300</v>
      </c>
      <c r="L244" s="313"/>
      <c r="M244" s="313"/>
      <c r="N244" s="48"/>
      <c r="O244" s="48"/>
      <c r="P244" s="48"/>
      <c r="Q244" s="48"/>
      <c r="R244" s="48"/>
      <c r="S244" s="48"/>
      <c r="T244" s="48"/>
    </row>
    <row r="245" spans="1:20" ht="13.5" customHeight="1">
      <c r="A245" s="138"/>
      <c r="B245" s="81"/>
      <c r="C245" s="17"/>
      <c r="D245" s="17"/>
      <c r="E245" s="17"/>
      <c r="F245" s="7"/>
      <c r="G245" s="313">
        <v>3541.7</v>
      </c>
      <c r="H245" s="313">
        <v>5248.7</v>
      </c>
      <c r="I245" s="313">
        <v>4620.6</v>
      </c>
      <c r="J245" s="313">
        <v>4620.6</v>
      </c>
      <c r="K245" s="313">
        <v>4620.6</v>
      </c>
      <c r="L245" s="313"/>
      <c r="M245" s="313"/>
      <c r="N245" s="48"/>
      <c r="O245" s="48"/>
      <c r="P245" s="48"/>
      <c r="Q245" s="48"/>
      <c r="R245" s="48"/>
      <c r="S245" s="48"/>
      <c r="T245" s="48"/>
    </row>
    <row r="246" spans="1:20" ht="13.5" customHeight="1">
      <c r="A246" s="73"/>
      <c r="B246" s="81"/>
      <c r="C246" s="17"/>
      <c r="D246" s="17"/>
      <c r="E246" s="17"/>
      <c r="F246" s="7"/>
      <c r="G246" s="348">
        <v>68.4</v>
      </c>
      <c r="H246" s="348">
        <v>56.7</v>
      </c>
      <c r="I246" s="348">
        <v>56.7</v>
      </c>
      <c r="J246" s="348">
        <v>56.7</v>
      </c>
      <c r="K246" s="348">
        <v>60</v>
      </c>
      <c r="L246" s="348"/>
      <c r="M246" s="348"/>
      <c r="N246" s="48"/>
      <c r="O246" s="48"/>
      <c r="P246" s="48"/>
      <c r="Q246" s="48"/>
      <c r="R246" s="48"/>
      <c r="S246" s="48"/>
      <c r="T246" s="48"/>
    </row>
    <row r="247" spans="1:20" ht="14.25" customHeight="1">
      <c r="A247" s="73"/>
      <c r="B247" s="81"/>
      <c r="C247" s="17"/>
      <c r="D247" s="17"/>
      <c r="E247" s="17"/>
      <c r="F247" s="7"/>
      <c r="G247" s="348">
        <v>0</v>
      </c>
      <c r="H247" s="348">
        <v>15</v>
      </c>
      <c r="I247" s="348">
        <v>0</v>
      </c>
      <c r="J247" s="348">
        <v>0</v>
      </c>
      <c r="K247" s="348">
        <v>0</v>
      </c>
      <c r="L247" s="348"/>
      <c r="M247" s="348"/>
      <c r="N247" s="48"/>
      <c r="O247" s="48"/>
      <c r="P247" s="48"/>
      <c r="Q247" s="48"/>
      <c r="R247" s="48"/>
      <c r="S247" s="48"/>
      <c r="T247" s="48"/>
    </row>
    <row r="248" spans="1:20" ht="14.25" customHeight="1">
      <c r="A248" s="73"/>
      <c r="B248" s="81"/>
      <c r="C248" s="17"/>
      <c r="D248" s="17"/>
      <c r="E248" s="17"/>
      <c r="F248" s="7"/>
      <c r="G248" s="348">
        <v>669.9</v>
      </c>
      <c r="H248" s="348">
        <v>590.3</v>
      </c>
      <c r="I248" s="348">
        <v>590.3</v>
      </c>
      <c r="J248" s="348">
        <v>600</v>
      </c>
      <c r="K248" s="348">
        <v>620</v>
      </c>
      <c r="L248" s="348"/>
      <c r="M248" s="348"/>
      <c r="N248" s="48"/>
      <c r="O248" s="48"/>
      <c r="P248" s="48"/>
      <c r="Q248" s="48"/>
      <c r="R248" s="48"/>
      <c r="S248" s="48"/>
      <c r="T248" s="48"/>
    </row>
    <row r="249" spans="1:20" ht="14.25" customHeight="1">
      <c r="A249" s="73"/>
      <c r="B249" s="81"/>
      <c r="C249" s="17"/>
      <c r="D249" s="17"/>
      <c r="E249" s="17"/>
      <c r="F249" s="7"/>
      <c r="G249" s="348">
        <v>451.3</v>
      </c>
      <c r="H249" s="348">
        <v>1813.7</v>
      </c>
      <c r="I249" s="348">
        <v>416.9</v>
      </c>
      <c r="J249" s="348">
        <v>1813.7</v>
      </c>
      <c r="K249" s="348">
        <v>416.9</v>
      </c>
      <c r="L249" s="348"/>
      <c r="M249" s="348"/>
      <c r="N249" s="48"/>
      <c r="O249" s="48"/>
      <c r="P249" s="48"/>
      <c r="Q249" s="48"/>
      <c r="R249" s="48"/>
      <c r="S249" s="48"/>
      <c r="T249" s="48"/>
    </row>
    <row r="250" spans="1:20" ht="14.25" customHeight="1">
      <c r="A250" s="72"/>
      <c r="B250" s="81"/>
      <c r="C250" s="17"/>
      <c r="D250" s="17"/>
      <c r="E250" s="17"/>
      <c r="F250" s="7"/>
      <c r="G250" s="348">
        <v>163.3</v>
      </c>
      <c r="H250" s="348">
        <v>458</v>
      </c>
      <c r="I250" s="348">
        <v>170</v>
      </c>
      <c r="J250" s="348">
        <v>170</v>
      </c>
      <c r="K250" s="348">
        <v>170</v>
      </c>
      <c r="L250" s="348"/>
      <c r="M250" s="348"/>
      <c r="N250" s="48"/>
      <c r="O250" s="48"/>
      <c r="P250" s="48"/>
      <c r="Q250" s="48"/>
      <c r="R250" s="48"/>
      <c r="S250" s="48"/>
      <c r="T250" s="48"/>
    </row>
    <row r="251" spans="1:20" ht="14.25" customHeight="1">
      <c r="A251" s="73"/>
      <c r="B251" s="81"/>
      <c r="C251" s="17"/>
      <c r="D251" s="17"/>
      <c r="E251" s="17"/>
      <c r="F251" s="7"/>
      <c r="G251" s="348">
        <v>1554.1</v>
      </c>
      <c r="H251" s="348">
        <v>1842.4</v>
      </c>
      <c r="I251" s="348">
        <v>1560</v>
      </c>
      <c r="J251" s="348">
        <v>1200</v>
      </c>
      <c r="K251" s="348">
        <v>1250</v>
      </c>
      <c r="L251" s="348"/>
      <c r="M251" s="348"/>
      <c r="N251" s="48"/>
      <c r="O251" s="48"/>
      <c r="P251" s="48"/>
      <c r="Q251" s="48"/>
      <c r="R251" s="48"/>
      <c r="S251" s="48"/>
      <c r="T251" s="48"/>
    </row>
    <row r="252" spans="1:20" ht="14.25" customHeight="1">
      <c r="A252" s="40"/>
      <c r="B252" s="81"/>
      <c r="C252" s="17"/>
      <c r="D252" s="17"/>
      <c r="E252" s="17"/>
      <c r="F252" s="7"/>
      <c r="G252" s="348">
        <v>459.1</v>
      </c>
      <c r="H252" s="348">
        <v>427.5</v>
      </c>
      <c r="I252" s="348">
        <v>429.4</v>
      </c>
      <c r="J252" s="348">
        <v>398.9</v>
      </c>
      <c r="K252" s="348">
        <v>400</v>
      </c>
      <c r="L252" s="348"/>
      <c r="M252" s="348"/>
      <c r="N252" s="48"/>
      <c r="O252" s="48"/>
      <c r="P252" s="48"/>
      <c r="Q252" s="48"/>
      <c r="R252" s="48"/>
      <c r="S252" s="48"/>
      <c r="T252" s="48"/>
    </row>
    <row r="253" spans="1:20" ht="14.25" customHeight="1">
      <c r="A253" s="73"/>
      <c r="B253" s="81"/>
      <c r="C253" s="17"/>
      <c r="D253" s="17"/>
      <c r="E253" s="17"/>
      <c r="F253" s="7"/>
      <c r="G253" s="348">
        <v>1020</v>
      </c>
      <c r="H253" s="348">
        <v>730</v>
      </c>
      <c r="I253" s="348">
        <v>200</v>
      </c>
      <c r="J253" s="348">
        <v>700</v>
      </c>
      <c r="K253" s="348">
        <v>650.5</v>
      </c>
      <c r="L253" s="348"/>
      <c r="M253" s="348"/>
      <c r="N253" s="48"/>
      <c r="O253" s="48"/>
      <c r="P253" s="48"/>
      <c r="Q253" s="48"/>
      <c r="R253" s="48"/>
      <c r="S253" s="48"/>
      <c r="T253" s="48"/>
    </row>
    <row r="254" spans="1:20" ht="14.25" customHeight="1">
      <c r="A254" s="73"/>
      <c r="B254" s="81"/>
      <c r="C254" s="17"/>
      <c r="D254" s="17"/>
      <c r="E254" s="17"/>
      <c r="F254" s="7"/>
      <c r="G254" s="348">
        <v>8063.7</v>
      </c>
      <c r="H254" s="348">
        <v>9221.3</v>
      </c>
      <c r="I254" s="348">
        <v>6000</v>
      </c>
      <c r="J254" s="348">
        <v>6120</v>
      </c>
      <c r="K254" s="348">
        <v>6200</v>
      </c>
      <c r="L254" s="348"/>
      <c r="M254" s="348"/>
      <c r="N254" s="48"/>
      <c r="O254" s="48"/>
      <c r="P254" s="48"/>
      <c r="Q254" s="48"/>
      <c r="R254" s="48"/>
      <c r="S254" s="48"/>
      <c r="T254" s="48"/>
    </row>
    <row r="255" spans="1:13" ht="14.25">
      <c r="A255" s="19"/>
      <c r="B255" s="23"/>
      <c r="C255" s="56"/>
      <c r="D255" s="56"/>
      <c r="E255" s="56"/>
      <c r="F255" s="56"/>
      <c r="G255" s="243">
        <f aca="true" t="shared" si="9" ref="G255:M255">G256</f>
        <v>1999</v>
      </c>
      <c r="H255" s="243">
        <f t="shared" si="9"/>
        <v>11500</v>
      </c>
      <c r="I255" s="243">
        <f t="shared" si="9"/>
        <v>0</v>
      </c>
      <c r="J255" s="564">
        <f t="shared" si="9"/>
        <v>1000</v>
      </c>
      <c r="K255" s="564">
        <f t="shared" si="9"/>
        <v>0</v>
      </c>
      <c r="L255" s="564"/>
      <c r="M255" s="564">
        <f t="shared" si="9"/>
        <v>2250</v>
      </c>
    </row>
    <row r="256" spans="1:13" ht="41.25" customHeight="1">
      <c r="A256" s="75"/>
      <c r="B256" s="44"/>
      <c r="C256" s="45"/>
      <c r="D256" s="45"/>
      <c r="E256" s="66"/>
      <c r="F256" s="45"/>
      <c r="G256" s="345">
        <f>G257+G258+G259+G260+G261+G262+G264</f>
        <v>1999</v>
      </c>
      <c r="H256" s="345">
        <f>H257+H258+H259+H260+H261+H262+H263+H264</f>
        <v>11500</v>
      </c>
      <c r="I256" s="345">
        <f>I257+I258+I259+I260+I261+I262+I263+I264</f>
        <v>0</v>
      </c>
      <c r="J256" s="345">
        <f>J257+J258+J259+J260+J261+J262+J263+J264</f>
        <v>1000</v>
      </c>
      <c r="K256" s="345">
        <f>K257+K258+K259+K260+K261+K262+K263+K264</f>
        <v>0</v>
      </c>
      <c r="L256" s="345"/>
      <c r="M256" s="345">
        <f>M257+M258+M259+M260+M261+M262+M263+M264</f>
        <v>2250</v>
      </c>
    </row>
    <row r="257" spans="1:13" ht="27" customHeight="1">
      <c r="A257" s="16"/>
      <c r="B257" s="81"/>
      <c r="C257" s="17"/>
      <c r="D257" s="17"/>
      <c r="E257" s="17"/>
      <c r="F257" s="17"/>
      <c r="G257" s="310">
        <v>25</v>
      </c>
      <c r="H257" s="233"/>
      <c r="I257" s="310"/>
      <c r="J257" s="84"/>
      <c r="K257" s="84"/>
      <c r="L257" s="84"/>
      <c r="M257" s="84"/>
    </row>
    <row r="258" spans="1:13" s="199" customFormat="1" ht="25.5" customHeight="1">
      <c r="A258" s="16"/>
      <c r="B258" s="81"/>
      <c r="C258" s="17"/>
      <c r="D258" s="17"/>
      <c r="E258" s="17"/>
      <c r="F258" s="17"/>
      <c r="G258" s="453" t="s">
        <v>319</v>
      </c>
      <c r="H258" s="233" t="s">
        <v>319</v>
      </c>
      <c r="I258" s="453"/>
      <c r="J258" s="84"/>
      <c r="K258" s="84"/>
      <c r="L258" s="84"/>
      <c r="M258" s="84">
        <v>750</v>
      </c>
    </row>
    <row r="259" spans="1:13" s="199" customFormat="1" ht="27.75" customHeight="1">
      <c r="A259" s="16"/>
      <c r="B259" s="81"/>
      <c r="C259" s="17"/>
      <c r="D259" s="17"/>
      <c r="E259" s="17"/>
      <c r="F259" s="17"/>
      <c r="G259" s="310">
        <v>0</v>
      </c>
      <c r="H259" s="233" t="s">
        <v>103</v>
      </c>
      <c r="I259" s="310"/>
      <c r="J259" s="84"/>
      <c r="K259" s="84"/>
      <c r="L259" s="84"/>
      <c r="M259" s="84"/>
    </row>
    <row r="260" spans="1:13" s="199" customFormat="1" ht="15" customHeight="1">
      <c r="A260" s="16"/>
      <c r="B260" s="81"/>
      <c r="C260" s="17"/>
      <c r="D260" s="17"/>
      <c r="E260" s="17"/>
      <c r="F260" s="17"/>
      <c r="G260" s="310"/>
      <c r="H260" s="233" t="s">
        <v>319</v>
      </c>
      <c r="I260" s="310"/>
      <c r="J260" s="84">
        <v>1000</v>
      </c>
      <c r="K260" s="84"/>
      <c r="L260" s="84"/>
      <c r="M260" s="84"/>
    </row>
    <row r="261" spans="1:13" s="199" customFormat="1" ht="15.75" customHeight="1">
      <c r="A261" s="16"/>
      <c r="B261" s="81"/>
      <c r="C261" s="17"/>
      <c r="D261" s="17"/>
      <c r="E261" s="17"/>
      <c r="F261" s="17"/>
      <c r="G261" s="310"/>
      <c r="H261" s="233" t="s">
        <v>319</v>
      </c>
      <c r="I261" s="310"/>
      <c r="J261" s="84"/>
      <c r="K261" s="84"/>
      <c r="L261" s="84"/>
      <c r="M261" s="84">
        <v>1500</v>
      </c>
    </row>
    <row r="262" spans="1:13" s="199" customFormat="1" ht="25.5" customHeight="1">
      <c r="A262" s="16"/>
      <c r="B262" s="81"/>
      <c r="C262" s="17"/>
      <c r="D262" s="17"/>
      <c r="E262" s="17"/>
      <c r="F262" s="17"/>
      <c r="G262" s="310">
        <v>1974</v>
      </c>
      <c r="H262" s="233"/>
      <c r="I262" s="310"/>
      <c r="J262" s="84"/>
      <c r="K262" s="84"/>
      <c r="L262" s="84"/>
      <c r="M262" s="84"/>
    </row>
    <row r="263" spans="1:13" s="199" customFormat="1" ht="15" customHeight="1">
      <c r="A263" s="16"/>
      <c r="B263" s="81"/>
      <c r="C263" s="17"/>
      <c r="D263" s="17"/>
      <c r="E263" s="17"/>
      <c r="F263" s="17"/>
      <c r="G263" s="310">
        <v>0</v>
      </c>
      <c r="H263" s="233" t="s">
        <v>110</v>
      </c>
      <c r="I263" s="310"/>
      <c r="J263" s="84"/>
      <c r="K263" s="84"/>
      <c r="L263" s="84"/>
      <c r="M263" s="84"/>
    </row>
    <row r="264" spans="1:13" s="199" customFormat="1" ht="25.5" customHeight="1">
      <c r="A264" s="16"/>
      <c r="B264" s="81"/>
      <c r="C264" s="17"/>
      <c r="D264" s="17"/>
      <c r="E264" s="17"/>
      <c r="F264" s="436"/>
      <c r="G264" s="310">
        <v>0</v>
      </c>
      <c r="H264" s="233"/>
      <c r="I264" s="310"/>
      <c r="J264" s="84"/>
      <c r="K264" s="84"/>
      <c r="L264" s="84"/>
      <c r="M264" s="84"/>
    </row>
    <row r="265" spans="1:13" ht="14.25">
      <c r="A265" s="19"/>
      <c r="B265" s="23"/>
      <c r="C265" s="56"/>
      <c r="D265" s="56"/>
      <c r="E265" s="56"/>
      <c r="F265" s="56"/>
      <c r="G265" s="243">
        <f>G266</f>
        <v>100</v>
      </c>
      <c r="H265" s="243">
        <f>H266</f>
        <v>100</v>
      </c>
      <c r="I265" s="243">
        <f>I266</f>
        <v>10</v>
      </c>
      <c r="J265" s="564">
        <f>J266</f>
        <v>70</v>
      </c>
      <c r="K265" s="564">
        <f>K266</f>
        <v>75</v>
      </c>
      <c r="L265" s="564"/>
      <c r="M265" s="564"/>
    </row>
    <row r="266" spans="1:13" ht="26.25" customHeight="1">
      <c r="A266" s="43"/>
      <c r="B266" s="44"/>
      <c r="C266" s="45"/>
      <c r="D266" s="45"/>
      <c r="E266" s="45"/>
      <c r="F266" s="45"/>
      <c r="G266" s="422">
        <f>G267+G268+G269</f>
        <v>100</v>
      </c>
      <c r="H266" s="422">
        <f>H267+H268+H269</f>
        <v>100</v>
      </c>
      <c r="I266" s="422">
        <f>I267+I268+I269</f>
        <v>10</v>
      </c>
      <c r="J266" s="422">
        <f>J267+J268+J269</f>
        <v>70</v>
      </c>
      <c r="K266" s="422">
        <f>K267+K268+K269</f>
        <v>75</v>
      </c>
      <c r="L266" s="422"/>
      <c r="M266" s="422"/>
    </row>
    <row r="267" spans="1:13" ht="38.25" customHeight="1">
      <c r="A267" s="42"/>
      <c r="B267" s="81"/>
      <c r="C267" s="17"/>
      <c r="D267" s="17"/>
      <c r="E267" s="17"/>
      <c r="F267" s="17"/>
      <c r="G267" s="341">
        <v>40</v>
      </c>
      <c r="H267" s="233" t="s">
        <v>792</v>
      </c>
      <c r="I267" s="341">
        <v>10</v>
      </c>
      <c r="J267" s="344">
        <v>40</v>
      </c>
      <c r="K267" s="344">
        <v>40</v>
      </c>
      <c r="L267" s="344"/>
      <c r="M267" s="344"/>
    </row>
    <row r="268" spans="1:13" ht="39" customHeight="1">
      <c r="A268" s="42"/>
      <c r="B268" s="81"/>
      <c r="C268" s="17"/>
      <c r="D268" s="17"/>
      <c r="E268" s="17"/>
      <c r="F268" s="17"/>
      <c r="G268" s="341">
        <v>40</v>
      </c>
      <c r="H268" s="233" t="s">
        <v>319</v>
      </c>
      <c r="I268" s="341"/>
      <c r="J268" s="344">
        <v>30</v>
      </c>
      <c r="K268" s="344">
        <v>35</v>
      </c>
      <c r="L268" s="344"/>
      <c r="M268" s="344"/>
    </row>
    <row r="269" spans="1:13" ht="39.75" customHeight="1">
      <c r="A269" s="42"/>
      <c r="B269" s="81"/>
      <c r="C269" s="17"/>
      <c r="D269" s="17"/>
      <c r="E269" s="17"/>
      <c r="F269" s="17"/>
      <c r="G269" s="341">
        <v>20</v>
      </c>
      <c r="H269" s="233" t="s">
        <v>319</v>
      </c>
      <c r="I269" s="341"/>
      <c r="J269" s="344"/>
      <c r="K269" s="344"/>
      <c r="L269" s="344"/>
      <c r="M269" s="344"/>
    </row>
    <row r="270" spans="1:13" ht="14.25">
      <c r="A270" s="19"/>
      <c r="B270" s="23"/>
      <c r="C270" s="18"/>
      <c r="D270" s="21"/>
      <c r="E270" s="21"/>
      <c r="F270" s="21"/>
      <c r="G270" s="243">
        <f>G271+G273+G274+G281+G296+G310+G313+G312</f>
        <v>22966.600000000002</v>
      </c>
      <c r="H270" s="243">
        <f>H271+H273+H274+H281+H296+H310+H313+H312</f>
        <v>24680.100000000002</v>
      </c>
      <c r="I270" s="243">
        <f>I271+I273+I274+I281+I296+I310+I313+I312</f>
        <v>20370</v>
      </c>
      <c r="J270" s="243">
        <f>J271+J273+J274+J281+J296+J310+J313+J312</f>
        <v>20411.6</v>
      </c>
      <c r="K270" s="243">
        <f>K271+K273+K274+K281+K296+K310+K313+K312</f>
        <v>20502.6</v>
      </c>
      <c r="L270" s="243"/>
      <c r="M270" s="243"/>
    </row>
    <row r="271" spans="1:13" ht="53.25" customHeight="1">
      <c r="A271" s="43"/>
      <c r="B271" s="44"/>
      <c r="C271" s="45"/>
      <c r="D271" s="45"/>
      <c r="E271" s="45"/>
      <c r="F271" s="66"/>
      <c r="G271" s="243">
        <v>1180.4</v>
      </c>
      <c r="H271" s="243">
        <v>1200</v>
      </c>
      <c r="I271" s="243">
        <v>300</v>
      </c>
      <c r="J271" s="243"/>
      <c r="K271" s="243"/>
      <c r="L271" s="243"/>
      <c r="M271" s="243"/>
    </row>
    <row r="272" spans="1:13" ht="14.25" customHeight="1">
      <c r="A272" s="36"/>
      <c r="B272" s="118"/>
      <c r="C272" s="35"/>
      <c r="D272" s="35"/>
      <c r="E272" s="35"/>
      <c r="F272" s="6"/>
      <c r="G272" s="309">
        <v>801.4</v>
      </c>
      <c r="H272" s="234"/>
      <c r="I272" s="309"/>
      <c r="J272" s="49"/>
      <c r="K272" s="49"/>
      <c r="L272" s="49"/>
      <c r="M272" s="49"/>
    </row>
    <row r="273" spans="1:13" ht="52.5" customHeight="1">
      <c r="A273" s="43"/>
      <c r="B273" s="44"/>
      <c r="C273" s="45"/>
      <c r="D273" s="45"/>
      <c r="E273" s="45"/>
      <c r="F273" s="45"/>
      <c r="G273" s="422">
        <v>0</v>
      </c>
      <c r="H273" s="587" t="s">
        <v>774</v>
      </c>
      <c r="I273" s="422">
        <v>0</v>
      </c>
      <c r="J273" s="422">
        <v>0</v>
      </c>
      <c r="K273" s="422">
        <v>0</v>
      </c>
      <c r="L273" s="422"/>
      <c r="M273" s="422"/>
    </row>
    <row r="274" spans="1:13" ht="65.25" customHeight="1">
      <c r="A274" s="43"/>
      <c r="B274" s="44"/>
      <c r="C274" s="45"/>
      <c r="D274" s="45"/>
      <c r="E274" s="45"/>
      <c r="F274" s="45"/>
      <c r="G274" s="422">
        <f>G275+G276</f>
        <v>0</v>
      </c>
      <c r="H274" s="422">
        <f>H275+H276</f>
        <v>0</v>
      </c>
      <c r="I274" s="422">
        <f>I275+I276</f>
        <v>0</v>
      </c>
      <c r="J274" s="422">
        <f>J275+J276</f>
        <v>0</v>
      </c>
      <c r="K274" s="422">
        <f>K275+K276</f>
        <v>0</v>
      </c>
      <c r="L274" s="422"/>
      <c r="M274" s="422"/>
    </row>
    <row r="275" spans="1:15" ht="15" customHeight="1">
      <c r="A275" s="117"/>
      <c r="B275" s="118"/>
      <c r="C275" s="35"/>
      <c r="D275" s="35"/>
      <c r="E275" s="35"/>
      <c r="F275" s="35"/>
      <c r="G275" s="309">
        <v>0</v>
      </c>
      <c r="H275" s="234"/>
      <c r="I275" s="309">
        <v>0</v>
      </c>
      <c r="J275" s="49">
        <v>0</v>
      </c>
      <c r="K275" s="49">
        <v>0</v>
      </c>
      <c r="L275" s="49"/>
      <c r="M275" s="49"/>
      <c r="N275" s="48"/>
      <c r="O275" s="193"/>
    </row>
    <row r="276" spans="1:13" ht="16.5" customHeight="1">
      <c r="A276" s="117"/>
      <c r="B276" s="118"/>
      <c r="C276" s="35"/>
      <c r="D276" s="35"/>
      <c r="E276" s="35"/>
      <c r="F276" s="45"/>
      <c r="G276" s="309">
        <v>0</v>
      </c>
      <c r="H276" s="587"/>
      <c r="I276" s="309">
        <v>0</v>
      </c>
      <c r="J276" s="49">
        <v>0</v>
      </c>
      <c r="K276" s="49">
        <v>0</v>
      </c>
      <c r="L276" s="49"/>
      <c r="M276" s="49"/>
    </row>
    <row r="277" spans="1:15" ht="54" customHeight="1">
      <c r="A277" s="46"/>
      <c r="B277" s="44"/>
      <c r="C277" s="45"/>
      <c r="D277" s="45"/>
      <c r="E277" s="45"/>
      <c r="F277" s="45"/>
      <c r="G277" s="422">
        <f>G278+G280</f>
        <v>0</v>
      </c>
      <c r="H277" s="422">
        <f>H278+H280</f>
        <v>0</v>
      </c>
      <c r="I277" s="422">
        <f>I278+I280</f>
        <v>0</v>
      </c>
      <c r="J277" s="422">
        <f>J278+J280</f>
        <v>0</v>
      </c>
      <c r="K277" s="422">
        <f>K278+K280</f>
        <v>0</v>
      </c>
      <c r="L277" s="422"/>
      <c r="M277" s="422"/>
      <c r="N277" s="48"/>
      <c r="O277" s="193"/>
    </row>
    <row r="278" spans="1:15" ht="15" customHeight="1">
      <c r="A278" s="117"/>
      <c r="B278" s="118"/>
      <c r="C278" s="35"/>
      <c r="D278" s="35"/>
      <c r="E278" s="35"/>
      <c r="F278" s="35"/>
      <c r="G278" s="309">
        <v>0</v>
      </c>
      <c r="H278" s="234"/>
      <c r="I278" s="309">
        <v>0</v>
      </c>
      <c r="J278" s="49">
        <v>0</v>
      </c>
      <c r="K278" s="49">
        <v>0</v>
      </c>
      <c r="L278" s="49"/>
      <c r="M278" s="49"/>
      <c r="N278" s="48"/>
      <c r="O278" s="193"/>
    </row>
    <row r="279" spans="1:15" ht="15" customHeight="1">
      <c r="A279" s="117"/>
      <c r="B279" s="118"/>
      <c r="C279" s="35"/>
      <c r="D279" s="35"/>
      <c r="E279" s="35"/>
      <c r="F279" s="35"/>
      <c r="G279" s="309">
        <v>0</v>
      </c>
      <c r="H279" s="234"/>
      <c r="I279" s="309">
        <v>0</v>
      </c>
      <c r="J279" s="49">
        <v>0</v>
      </c>
      <c r="K279" s="49">
        <v>0</v>
      </c>
      <c r="L279" s="49"/>
      <c r="M279" s="49"/>
      <c r="N279" s="48"/>
      <c r="O279" s="193"/>
    </row>
    <row r="280" spans="1:15" s="331" customFormat="1" ht="15.75" customHeight="1">
      <c r="A280" s="117"/>
      <c r="B280" s="118"/>
      <c r="C280" s="35"/>
      <c r="D280" s="35"/>
      <c r="E280" s="35"/>
      <c r="F280" s="35"/>
      <c r="G280" s="309">
        <v>0</v>
      </c>
      <c r="H280" s="234"/>
      <c r="I280" s="309">
        <v>0</v>
      </c>
      <c r="J280" s="309">
        <v>0</v>
      </c>
      <c r="K280" s="309">
        <v>0</v>
      </c>
      <c r="L280" s="309"/>
      <c r="M280" s="309"/>
      <c r="N280" s="329"/>
      <c r="O280" s="330"/>
    </row>
    <row r="281" spans="1:13" ht="42" customHeight="1">
      <c r="A281" s="43"/>
      <c r="B281" s="44"/>
      <c r="C281" s="45"/>
      <c r="D281" s="45"/>
      <c r="E281" s="45"/>
      <c r="F281" s="45"/>
      <c r="G281" s="345">
        <f>G282+G283+G284+G285+G286+G287+G288+G289+G290+G291+G292+G293+G294+G295</f>
        <v>16751.5</v>
      </c>
      <c r="H281" s="345">
        <f>H282+H283+H284+H285+H286+H287+H288+H289+H290+H291+H292+H293+H294+H295</f>
        <v>18671.2</v>
      </c>
      <c r="I281" s="345">
        <f>I282+I283+I284+I285+I286+I287+I288+I289+I290+I291+I292+I293+I294+I295</f>
        <v>15772.8</v>
      </c>
      <c r="J281" s="345">
        <f>J282+J283+J284+J285+J286+J287+J288+J289+J290+J291+J292+J293+J294+J295</f>
        <v>15918.8</v>
      </c>
      <c r="K281" s="345">
        <f>K282+K283+K284+K285+K286+K287+K288+K289+K290+K291+K292+K293+K294+K295</f>
        <v>15989.8</v>
      </c>
      <c r="L281" s="345"/>
      <c r="M281" s="345"/>
    </row>
    <row r="282" spans="1:13" s="11" customFormat="1" ht="12.75" customHeight="1">
      <c r="A282" s="73"/>
      <c r="B282" s="67"/>
      <c r="C282" s="6"/>
      <c r="D282" s="6"/>
      <c r="E282" s="6"/>
      <c r="F282" s="6"/>
      <c r="G282" s="309">
        <v>7619.8</v>
      </c>
      <c r="H282" s="234" t="s">
        <v>4</v>
      </c>
      <c r="I282" s="309">
        <v>7881.4</v>
      </c>
      <c r="J282" s="309">
        <v>7881.4</v>
      </c>
      <c r="K282" s="309">
        <v>7881.4</v>
      </c>
      <c r="L282" s="309"/>
      <c r="M282" s="309"/>
    </row>
    <row r="283" spans="1:13" s="320" customFormat="1" ht="11.25">
      <c r="A283" s="196"/>
      <c r="B283" s="118"/>
      <c r="C283" s="35"/>
      <c r="D283" s="35"/>
      <c r="E283" s="35"/>
      <c r="F283" s="35"/>
      <c r="G283" s="309">
        <v>3023.5</v>
      </c>
      <c r="H283" s="234"/>
      <c r="I283" s="309">
        <v>2914.9</v>
      </c>
      <c r="J283" s="309">
        <v>2914.9</v>
      </c>
      <c r="K283" s="309">
        <v>2914.9</v>
      </c>
      <c r="L283" s="309"/>
      <c r="M283" s="309"/>
    </row>
    <row r="284" spans="1:13" s="199" customFormat="1" ht="13.5" customHeight="1">
      <c r="A284" s="73"/>
      <c r="B284" s="67"/>
      <c r="C284" s="6"/>
      <c r="D284" s="6"/>
      <c r="E284" s="6"/>
      <c r="F284" s="6"/>
      <c r="G284" s="309">
        <v>32</v>
      </c>
      <c r="H284" s="234" t="s">
        <v>5</v>
      </c>
      <c r="I284" s="309">
        <v>35</v>
      </c>
      <c r="J284" s="309">
        <v>35</v>
      </c>
      <c r="K284" s="309">
        <v>35</v>
      </c>
      <c r="L284" s="309"/>
      <c r="M284" s="309"/>
    </row>
    <row r="285" spans="1:13" s="11" customFormat="1" ht="13.5" customHeight="1">
      <c r="A285" s="5"/>
      <c r="B285" s="67"/>
      <c r="C285" s="6"/>
      <c r="D285" s="6"/>
      <c r="E285" s="6"/>
      <c r="F285" s="6"/>
      <c r="G285" s="309">
        <v>2289</v>
      </c>
      <c r="H285" s="234" t="s">
        <v>466</v>
      </c>
      <c r="I285" s="309">
        <v>2380.2</v>
      </c>
      <c r="J285" s="309">
        <v>2380.2</v>
      </c>
      <c r="K285" s="309">
        <v>2380.2</v>
      </c>
      <c r="L285" s="309"/>
      <c r="M285" s="309"/>
    </row>
    <row r="286" spans="1:13" s="320" customFormat="1" ht="24.75" customHeight="1">
      <c r="A286" s="197"/>
      <c r="B286" s="118"/>
      <c r="C286" s="35"/>
      <c r="D286" s="35"/>
      <c r="E286" s="35"/>
      <c r="F286" s="35"/>
      <c r="G286" s="309">
        <v>913.1</v>
      </c>
      <c r="H286" s="234"/>
      <c r="I286" s="309">
        <v>880.3</v>
      </c>
      <c r="J286" s="309">
        <v>880.3</v>
      </c>
      <c r="K286" s="309">
        <v>880.3</v>
      </c>
      <c r="L286" s="309"/>
      <c r="M286" s="309"/>
    </row>
    <row r="287" spans="1:13" s="199" customFormat="1" ht="13.5" customHeight="1">
      <c r="A287" s="73"/>
      <c r="B287" s="67"/>
      <c r="C287" s="6"/>
      <c r="D287" s="6"/>
      <c r="E287" s="6"/>
      <c r="F287" s="6"/>
      <c r="G287" s="454">
        <v>183.3</v>
      </c>
      <c r="H287" s="487" t="s">
        <v>6</v>
      </c>
      <c r="I287" s="454">
        <v>140</v>
      </c>
      <c r="J287" s="454">
        <v>144</v>
      </c>
      <c r="K287" s="454">
        <v>144</v>
      </c>
      <c r="L287" s="454"/>
      <c r="M287" s="454"/>
    </row>
    <row r="288" spans="1:13" s="199" customFormat="1" ht="13.5" customHeight="1">
      <c r="A288" s="73"/>
      <c r="B288" s="67"/>
      <c r="C288" s="6"/>
      <c r="D288" s="6"/>
      <c r="E288" s="6"/>
      <c r="F288" s="6"/>
      <c r="G288" s="454">
        <v>150</v>
      </c>
      <c r="H288" s="487" t="s">
        <v>7</v>
      </c>
      <c r="I288" s="454">
        <v>20</v>
      </c>
      <c r="J288" s="454">
        <v>150</v>
      </c>
      <c r="K288" s="454">
        <v>150</v>
      </c>
      <c r="L288" s="454"/>
      <c r="M288" s="454"/>
    </row>
    <row r="289" spans="1:13" s="199" customFormat="1" ht="14.25" customHeight="1">
      <c r="A289" s="73"/>
      <c r="B289" s="67"/>
      <c r="C289" s="6"/>
      <c r="D289" s="6"/>
      <c r="E289" s="6"/>
      <c r="F289" s="6"/>
      <c r="G289" s="454">
        <v>1080</v>
      </c>
      <c r="H289" s="487" t="s">
        <v>8</v>
      </c>
      <c r="I289" s="454">
        <v>800</v>
      </c>
      <c r="J289" s="454">
        <v>810</v>
      </c>
      <c r="K289" s="454">
        <v>850</v>
      </c>
      <c r="L289" s="454"/>
      <c r="M289" s="454"/>
    </row>
    <row r="290" spans="1:13" s="199" customFormat="1" ht="14.25" customHeight="1">
      <c r="A290" s="73"/>
      <c r="B290" s="67"/>
      <c r="C290" s="6"/>
      <c r="D290" s="6"/>
      <c r="E290" s="6"/>
      <c r="F290" s="6"/>
      <c r="G290" s="454">
        <v>8.4</v>
      </c>
      <c r="H290" s="487" t="s">
        <v>9</v>
      </c>
      <c r="I290" s="454">
        <v>11</v>
      </c>
      <c r="J290" s="454">
        <v>9</v>
      </c>
      <c r="K290" s="454">
        <v>9</v>
      </c>
      <c r="L290" s="454"/>
      <c r="M290" s="454"/>
    </row>
    <row r="291" spans="1:13" s="199" customFormat="1" ht="15" customHeight="1">
      <c r="A291" s="73"/>
      <c r="B291" s="67"/>
      <c r="C291" s="6"/>
      <c r="D291" s="6"/>
      <c r="E291" s="6"/>
      <c r="F291" s="6"/>
      <c r="G291" s="454">
        <v>620.4</v>
      </c>
      <c r="H291" s="487" t="s">
        <v>10</v>
      </c>
      <c r="I291" s="454">
        <v>280</v>
      </c>
      <c r="J291" s="454">
        <v>300</v>
      </c>
      <c r="K291" s="454">
        <v>300</v>
      </c>
      <c r="L291" s="454"/>
      <c r="M291" s="454"/>
    </row>
    <row r="292" spans="1:13" s="199" customFormat="1" ht="15" customHeight="1">
      <c r="A292" s="73"/>
      <c r="B292" s="67"/>
      <c r="C292" s="6"/>
      <c r="D292" s="6"/>
      <c r="E292" s="6"/>
      <c r="F292" s="6"/>
      <c r="G292" s="454">
        <v>140.1</v>
      </c>
      <c r="H292" s="487" t="s">
        <v>11</v>
      </c>
      <c r="I292" s="454">
        <v>60</v>
      </c>
      <c r="J292" s="454">
        <v>64</v>
      </c>
      <c r="K292" s="454">
        <v>70</v>
      </c>
      <c r="L292" s="454"/>
      <c r="M292" s="454"/>
    </row>
    <row r="293" spans="1:13" s="199" customFormat="1" ht="14.25" customHeight="1">
      <c r="A293" s="266"/>
      <c r="B293" s="67"/>
      <c r="C293" s="6"/>
      <c r="D293" s="6"/>
      <c r="E293" s="6"/>
      <c r="F293" s="6"/>
      <c r="G293" s="454">
        <v>550</v>
      </c>
      <c r="H293" s="487" t="s">
        <v>774</v>
      </c>
      <c r="I293" s="454">
        <v>320</v>
      </c>
      <c r="J293" s="454">
        <v>300</v>
      </c>
      <c r="K293" s="454">
        <v>310</v>
      </c>
      <c r="L293" s="454"/>
      <c r="M293" s="454"/>
    </row>
    <row r="294" spans="1:13" s="199" customFormat="1" ht="14.25" customHeight="1">
      <c r="A294" s="73"/>
      <c r="B294" s="67"/>
      <c r="C294" s="6"/>
      <c r="D294" s="6"/>
      <c r="E294" s="6"/>
      <c r="F294" s="6"/>
      <c r="G294" s="454">
        <v>0</v>
      </c>
      <c r="H294" s="487" t="s">
        <v>12</v>
      </c>
      <c r="I294" s="454"/>
      <c r="J294" s="454"/>
      <c r="K294" s="454"/>
      <c r="L294" s="454"/>
      <c r="M294" s="454"/>
    </row>
    <row r="295" spans="1:13" s="199" customFormat="1" ht="14.25" customHeight="1">
      <c r="A295" s="73"/>
      <c r="B295" s="67"/>
      <c r="C295" s="6"/>
      <c r="D295" s="6"/>
      <c r="E295" s="6"/>
      <c r="F295" s="6"/>
      <c r="G295" s="454">
        <v>141.9</v>
      </c>
      <c r="H295" s="487" t="s">
        <v>13</v>
      </c>
      <c r="I295" s="454">
        <v>50</v>
      </c>
      <c r="J295" s="454">
        <v>50</v>
      </c>
      <c r="K295" s="454">
        <v>65</v>
      </c>
      <c r="L295" s="454"/>
      <c r="M295" s="454"/>
    </row>
    <row r="296" spans="1:13" ht="41.25" customHeight="1">
      <c r="A296" s="43"/>
      <c r="B296" s="44"/>
      <c r="C296" s="45"/>
      <c r="D296" s="45"/>
      <c r="E296" s="45"/>
      <c r="F296" s="45"/>
      <c r="G296" s="422">
        <f>G297+G298+G299+G300+G301+G302+G303+G304+G305+G306+G307+G308+G309</f>
        <v>3177.4999999999995</v>
      </c>
      <c r="H296" s="422">
        <f>H297+H298+H299+H300+H301+H302+H303+H304+H305+H306+H307+H308+H309</f>
        <v>3708.9</v>
      </c>
      <c r="I296" s="422">
        <f>I297+I298+I299+I300+I301+I302+I303+I304+I305+I306+I307+I308+I309</f>
        <v>3751.2</v>
      </c>
      <c r="J296" s="422">
        <f>J297+J298+J299+J300+J301+J302+J303+J304+J305+J306+J307+J308+J309</f>
        <v>3712.7999999999997</v>
      </c>
      <c r="K296" s="422">
        <f>K297+K298+K299+K300+K301+K302+K303+K304+K305+K306+K307+K308+K309</f>
        <v>3732.7999999999997</v>
      </c>
      <c r="L296" s="422"/>
      <c r="M296" s="422"/>
    </row>
    <row r="297" spans="1:13" ht="12.75" customHeight="1">
      <c r="A297" s="73"/>
      <c r="B297" s="67"/>
      <c r="C297" s="6"/>
      <c r="D297" s="6"/>
      <c r="E297" s="6"/>
      <c r="F297" s="6"/>
      <c r="G297" s="309">
        <v>1079.1</v>
      </c>
      <c r="H297" s="234" t="s">
        <v>378</v>
      </c>
      <c r="I297" s="309">
        <v>1422.1</v>
      </c>
      <c r="J297" s="309">
        <v>1422.1</v>
      </c>
      <c r="K297" s="309">
        <v>1422.1</v>
      </c>
      <c r="L297" s="309"/>
      <c r="M297" s="309"/>
    </row>
    <row r="298" spans="1:13" ht="12.75">
      <c r="A298" s="196"/>
      <c r="B298" s="118"/>
      <c r="C298" s="35"/>
      <c r="D298" s="35"/>
      <c r="E298" s="35"/>
      <c r="F298" s="35"/>
      <c r="G298" s="309">
        <v>562.8</v>
      </c>
      <c r="H298" s="234"/>
      <c r="I298" s="309">
        <v>857.9</v>
      </c>
      <c r="J298" s="309">
        <v>857.9</v>
      </c>
      <c r="K298" s="309">
        <v>857.9</v>
      </c>
      <c r="L298" s="309"/>
      <c r="M298" s="309"/>
    </row>
    <row r="299" spans="1:13" ht="12.75">
      <c r="A299" s="73"/>
      <c r="B299" s="166"/>
      <c r="C299" s="6"/>
      <c r="D299" s="6"/>
      <c r="E299" s="6"/>
      <c r="F299" s="6"/>
      <c r="G299" s="309">
        <v>0.1</v>
      </c>
      <c r="H299" s="234"/>
      <c r="I299" s="309"/>
      <c r="J299" s="309"/>
      <c r="K299" s="309"/>
      <c r="L299" s="309"/>
      <c r="M299" s="309"/>
    </row>
    <row r="300" spans="1:13" ht="12.75" customHeight="1">
      <c r="A300" s="138"/>
      <c r="B300" s="67"/>
      <c r="C300" s="6"/>
      <c r="D300" s="6"/>
      <c r="E300" s="6"/>
      <c r="F300" s="6"/>
      <c r="G300" s="309">
        <v>326</v>
      </c>
      <c r="H300" s="234" t="s">
        <v>379</v>
      </c>
      <c r="I300" s="309">
        <v>429.5</v>
      </c>
      <c r="J300" s="309">
        <v>429.5</v>
      </c>
      <c r="K300" s="309">
        <v>429.5</v>
      </c>
      <c r="L300" s="309"/>
      <c r="M300" s="309"/>
    </row>
    <row r="301" spans="1:13" ht="24" customHeight="1">
      <c r="A301" s="197"/>
      <c r="B301" s="118"/>
      <c r="C301" s="35"/>
      <c r="D301" s="35"/>
      <c r="E301" s="35"/>
      <c r="F301" s="35"/>
      <c r="G301" s="309">
        <v>170</v>
      </c>
      <c r="H301" s="234"/>
      <c r="I301" s="309">
        <v>259.1</v>
      </c>
      <c r="J301" s="309">
        <v>259.1</v>
      </c>
      <c r="K301" s="309">
        <v>259.1</v>
      </c>
      <c r="L301" s="309"/>
      <c r="M301" s="309"/>
    </row>
    <row r="302" spans="1:13" ht="12.75" customHeight="1">
      <c r="A302" s="73"/>
      <c r="B302" s="67"/>
      <c r="C302" s="6"/>
      <c r="D302" s="6"/>
      <c r="E302" s="6"/>
      <c r="F302" s="6"/>
      <c r="G302" s="454">
        <v>4.2</v>
      </c>
      <c r="H302" s="487" t="s">
        <v>381</v>
      </c>
      <c r="I302" s="454">
        <v>3.6</v>
      </c>
      <c r="J302" s="454">
        <v>4.2</v>
      </c>
      <c r="K302" s="454">
        <v>4.2</v>
      </c>
      <c r="L302" s="454"/>
      <c r="M302" s="454"/>
    </row>
    <row r="303" spans="1:13" ht="12.75" customHeight="1">
      <c r="A303" s="73"/>
      <c r="B303" s="67"/>
      <c r="C303" s="6"/>
      <c r="D303" s="6"/>
      <c r="E303" s="6"/>
      <c r="F303" s="6"/>
      <c r="G303" s="454">
        <v>50</v>
      </c>
      <c r="H303" s="487" t="s">
        <v>94</v>
      </c>
      <c r="I303" s="454">
        <v>50</v>
      </c>
      <c r="J303" s="454">
        <v>50</v>
      </c>
      <c r="K303" s="454">
        <v>50</v>
      </c>
      <c r="L303" s="454"/>
      <c r="M303" s="454"/>
    </row>
    <row r="304" spans="1:13" ht="13.5" customHeight="1">
      <c r="A304" s="73"/>
      <c r="B304" s="67"/>
      <c r="C304" s="6"/>
      <c r="D304" s="6"/>
      <c r="E304" s="6"/>
      <c r="F304" s="6"/>
      <c r="G304" s="454">
        <v>111.2</v>
      </c>
      <c r="H304" s="487" t="s">
        <v>382</v>
      </c>
      <c r="I304" s="454">
        <v>130</v>
      </c>
      <c r="J304" s="454">
        <v>100</v>
      </c>
      <c r="K304" s="454">
        <v>120</v>
      </c>
      <c r="L304" s="454"/>
      <c r="M304" s="454"/>
    </row>
    <row r="305" spans="1:13" ht="13.5" customHeight="1">
      <c r="A305" s="72"/>
      <c r="B305" s="67"/>
      <c r="C305" s="6"/>
      <c r="D305" s="6"/>
      <c r="E305" s="6"/>
      <c r="F305" s="6"/>
      <c r="G305" s="454">
        <v>190</v>
      </c>
      <c r="H305" s="487" t="s">
        <v>383</v>
      </c>
      <c r="I305" s="454">
        <v>30</v>
      </c>
      <c r="J305" s="454">
        <v>35</v>
      </c>
      <c r="K305" s="454">
        <v>35</v>
      </c>
      <c r="L305" s="454"/>
      <c r="M305" s="454"/>
    </row>
    <row r="306" spans="1:13" ht="13.5" customHeight="1">
      <c r="A306" s="73"/>
      <c r="B306" s="67"/>
      <c r="C306" s="6"/>
      <c r="D306" s="6"/>
      <c r="E306" s="6"/>
      <c r="F306" s="6"/>
      <c r="G306" s="454">
        <v>299.7</v>
      </c>
      <c r="H306" s="487" t="s">
        <v>467</v>
      </c>
      <c r="I306" s="454">
        <v>300</v>
      </c>
      <c r="J306" s="454">
        <v>300</v>
      </c>
      <c r="K306" s="454">
        <v>300</v>
      </c>
      <c r="L306" s="454"/>
      <c r="M306" s="454"/>
    </row>
    <row r="307" spans="1:13" ht="13.5" customHeight="1">
      <c r="A307" s="73"/>
      <c r="B307" s="67"/>
      <c r="C307" s="6"/>
      <c r="D307" s="6"/>
      <c r="E307" s="6"/>
      <c r="F307" s="6"/>
      <c r="G307" s="454">
        <v>70.4</v>
      </c>
      <c r="H307" s="487" t="s">
        <v>380</v>
      </c>
      <c r="I307" s="454">
        <v>94</v>
      </c>
      <c r="J307" s="454">
        <v>80</v>
      </c>
      <c r="K307" s="454">
        <v>80</v>
      </c>
      <c r="L307" s="454"/>
      <c r="M307" s="454"/>
    </row>
    <row r="308" spans="1:13" ht="13.5" customHeight="1">
      <c r="A308" s="73"/>
      <c r="B308" s="67"/>
      <c r="C308" s="6"/>
      <c r="D308" s="6"/>
      <c r="E308" s="6"/>
      <c r="F308" s="6"/>
      <c r="G308" s="454">
        <v>50</v>
      </c>
      <c r="H308" s="487" t="s">
        <v>792</v>
      </c>
      <c r="I308" s="454"/>
      <c r="J308" s="454"/>
      <c r="K308" s="454"/>
      <c r="L308" s="454"/>
      <c r="M308" s="454"/>
    </row>
    <row r="309" spans="1:13" ht="13.5" customHeight="1">
      <c r="A309" s="73"/>
      <c r="B309" s="67"/>
      <c r="C309" s="6"/>
      <c r="D309" s="6"/>
      <c r="E309" s="6"/>
      <c r="F309" s="6"/>
      <c r="G309" s="454">
        <v>264</v>
      </c>
      <c r="H309" s="487" t="s">
        <v>384</v>
      </c>
      <c r="I309" s="454">
        <v>175</v>
      </c>
      <c r="J309" s="454">
        <v>175</v>
      </c>
      <c r="K309" s="454">
        <v>175</v>
      </c>
      <c r="L309" s="454"/>
      <c r="M309" s="454"/>
    </row>
    <row r="310" spans="1:13" ht="29.25" customHeight="1">
      <c r="A310" s="43"/>
      <c r="B310" s="316"/>
      <c r="C310" s="45"/>
      <c r="D310" s="66"/>
      <c r="E310" s="45"/>
      <c r="F310" s="6"/>
      <c r="G310" s="422">
        <f>G311</f>
        <v>100</v>
      </c>
      <c r="H310" s="422">
        <f>H311</f>
        <v>0</v>
      </c>
      <c r="I310" s="422">
        <f>I311</f>
        <v>0</v>
      </c>
      <c r="J310" s="422">
        <f>J311</f>
        <v>0</v>
      </c>
      <c r="K310" s="422">
        <f>K311</f>
        <v>0</v>
      </c>
      <c r="L310" s="422"/>
      <c r="M310" s="422"/>
    </row>
    <row r="311" spans="1:13" ht="38.25" customHeight="1">
      <c r="A311" s="16"/>
      <c r="B311" s="81"/>
      <c r="C311" s="17"/>
      <c r="D311" s="17"/>
      <c r="E311" s="17"/>
      <c r="F311" s="6"/>
      <c r="G311" s="313">
        <v>100</v>
      </c>
      <c r="H311" s="234"/>
      <c r="I311" s="313"/>
      <c r="J311" s="313"/>
      <c r="K311" s="313"/>
      <c r="L311" s="313"/>
      <c r="M311" s="313"/>
    </row>
    <row r="312" spans="1:13" s="199" customFormat="1" ht="42" customHeight="1">
      <c r="A312" s="477"/>
      <c r="B312" s="119"/>
      <c r="C312" s="80"/>
      <c r="D312" s="80"/>
      <c r="E312" s="80"/>
      <c r="F312" s="80"/>
      <c r="G312" s="312">
        <v>997.2</v>
      </c>
      <c r="H312" s="486"/>
      <c r="I312" s="312"/>
      <c r="J312" s="312"/>
      <c r="K312" s="312"/>
      <c r="L312" s="312"/>
      <c r="M312" s="312"/>
    </row>
    <row r="313" spans="1:13" ht="27.75" customHeight="1">
      <c r="A313" s="37"/>
      <c r="B313" s="44"/>
      <c r="C313" s="45"/>
      <c r="D313" s="45"/>
      <c r="E313" s="45"/>
      <c r="F313" s="45"/>
      <c r="G313" s="345">
        <f>G314+G315+G316</f>
        <v>760</v>
      </c>
      <c r="H313" s="345">
        <f>H314+H315+H316</f>
        <v>800</v>
      </c>
      <c r="I313" s="345">
        <f>I314+I315+I316</f>
        <v>546</v>
      </c>
      <c r="J313" s="560">
        <f>J314+J315+J316</f>
        <v>780</v>
      </c>
      <c r="K313" s="560">
        <f>K314+K315+K316</f>
        <v>780</v>
      </c>
      <c r="L313" s="560"/>
      <c r="M313" s="560"/>
    </row>
    <row r="314" spans="1:13" ht="26.25" customHeight="1">
      <c r="A314" s="101"/>
      <c r="B314" s="119"/>
      <c r="C314" s="80"/>
      <c r="D314" s="80"/>
      <c r="E314" s="80"/>
      <c r="F314" s="80"/>
      <c r="G314" s="341">
        <v>700</v>
      </c>
      <c r="H314" s="486" t="s">
        <v>773</v>
      </c>
      <c r="I314" s="341">
        <v>500</v>
      </c>
      <c r="J314" s="341">
        <v>730</v>
      </c>
      <c r="K314" s="341">
        <v>730</v>
      </c>
      <c r="L314" s="341"/>
      <c r="M314" s="341"/>
    </row>
    <row r="315" spans="1:13" ht="26.25" customHeight="1">
      <c r="A315" s="101"/>
      <c r="B315" s="119"/>
      <c r="C315" s="80"/>
      <c r="D315" s="80"/>
      <c r="E315" s="80"/>
      <c r="F315" s="80"/>
      <c r="G315" s="341">
        <v>60</v>
      </c>
      <c r="H315" s="486" t="s">
        <v>772</v>
      </c>
      <c r="I315" s="341">
        <v>46</v>
      </c>
      <c r="J315" s="341">
        <v>50</v>
      </c>
      <c r="K315" s="341">
        <v>50</v>
      </c>
      <c r="L315" s="341"/>
      <c r="M315" s="341"/>
    </row>
    <row r="316" spans="1:13" ht="28.5" customHeight="1">
      <c r="A316" s="101"/>
      <c r="B316" s="119"/>
      <c r="C316" s="80"/>
      <c r="D316" s="80"/>
      <c r="E316" s="80"/>
      <c r="F316" s="80"/>
      <c r="G316" s="341"/>
      <c r="H316" s="486"/>
      <c r="I316" s="341"/>
      <c r="J316" s="341"/>
      <c r="K316" s="341"/>
      <c r="L316" s="341"/>
      <c r="M316" s="341"/>
    </row>
    <row r="317" spans="1:13" ht="54" customHeight="1">
      <c r="A317" s="37"/>
      <c r="B317" s="44"/>
      <c r="C317" s="45"/>
      <c r="D317" s="45"/>
      <c r="E317" s="45"/>
      <c r="F317" s="33"/>
      <c r="G317" s="345">
        <v>0</v>
      </c>
      <c r="H317" s="587"/>
      <c r="I317" s="345">
        <v>0</v>
      </c>
      <c r="J317" s="560">
        <v>0</v>
      </c>
      <c r="K317" s="560">
        <v>0</v>
      </c>
      <c r="L317" s="560"/>
      <c r="M317" s="560"/>
    </row>
    <row r="318" spans="1:13" ht="14.25">
      <c r="A318" s="22"/>
      <c r="B318" s="20"/>
      <c r="C318" s="18"/>
      <c r="D318" s="21"/>
      <c r="E318" s="21"/>
      <c r="F318" s="21"/>
      <c r="G318" s="243">
        <f>G319+G320+G322+G328+G332+G333</f>
        <v>12326.400000000001</v>
      </c>
      <c r="H318" s="243">
        <f>H319+H320+H322+H328+H332+H333</f>
        <v>2576.6</v>
      </c>
      <c r="I318" s="243">
        <f>I319+I320+I322+I328+I332+I333</f>
        <v>5025.3</v>
      </c>
      <c r="J318" s="243">
        <f>J319+J320+J322+J328+J332+J333</f>
        <v>8566.300000000001</v>
      </c>
      <c r="K318" s="243">
        <f>K319+K320+K322+K328+K332+K333</f>
        <v>8636.300000000001</v>
      </c>
      <c r="L318" s="243"/>
      <c r="M318" s="243"/>
    </row>
    <row r="319" spans="1:13" ht="27" customHeight="1">
      <c r="A319" s="46"/>
      <c r="B319" s="44"/>
      <c r="C319" s="45"/>
      <c r="D319" s="45"/>
      <c r="E319" s="45"/>
      <c r="F319" s="45"/>
      <c r="G319" s="345">
        <v>510.7</v>
      </c>
      <c r="H319" s="587" t="s">
        <v>15</v>
      </c>
      <c r="I319" s="345">
        <v>513.6</v>
      </c>
      <c r="J319" s="345">
        <v>513.6</v>
      </c>
      <c r="K319" s="345">
        <v>513.6</v>
      </c>
      <c r="L319" s="345"/>
      <c r="M319" s="345"/>
    </row>
    <row r="320" spans="1:13" ht="42" customHeight="1">
      <c r="A320" s="46"/>
      <c r="B320" s="44"/>
      <c r="C320" s="45"/>
      <c r="D320" s="45"/>
      <c r="E320" s="45"/>
      <c r="F320" s="45"/>
      <c r="G320" s="345">
        <f>G321</f>
        <v>120</v>
      </c>
      <c r="H320" s="345" t="str">
        <f>H321</f>
        <v>200,0</v>
      </c>
      <c r="I320" s="345">
        <f>I321</f>
        <v>120</v>
      </c>
      <c r="J320" s="560">
        <f>J321</f>
        <v>120</v>
      </c>
      <c r="K320" s="560">
        <f>K321</f>
        <v>120</v>
      </c>
      <c r="L320" s="560"/>
      <c r="M320" s="560"/>
    </row>
    <row r="321" spans="1:13" ht="26.25" customHeight="1">
      <c r="A321" s="28"/>
      <c r="B321" s="192"/>
      <c r="C321" s="17"/>
      <c r="D321" s="17"/>
      <c r="E321" s="17"/>
      <c r="F321" s="17"/>
      <c r="G321" s="310">
        <v>120</v>
      </c>
      <c r="H321" s="233" t="s">
        <v>94</v>
      </c>
      <c r="I321" s="310">
        <v>120</v>
      </c>
      <c r="J321" s="84">
        <v>120</v>
      </c>
      <c r="K321" s="84">
        <v>120</v>
      </c>
      <c r="L321" s="84"/>
      <c r="M321" s="84"/>
    </row>
    <row r="322" spans="1:13" ht="41.25" customHeight="1">
      <c r="A322" s="75"/>
      <c r="B322" s="44"/>
      <c r="C322" s="45"/>
      <c r="D322" s="45"/>
      <c r="E322" s="45"/>
      <c r="F322" s="45"/>
      <c r="G322" s="483">
        <f>G323+G324</f>
        <v>11349.4</v>
      </c>
      <c r="H322" s="483">
        <f>H323+H324+H327</f>
        <v>1800</v>
      </c>
      <c r="I322" s="483">
        <f>I323+I324+I327</f>
        <v>4112</v>
      </c>
      <c r="J322" s="483">
        <f>J323+J324+J327</f>
        <v>7653</v>
      </c>
      <c r="K322" s="483">
        <f>K323+K324+K327</f>
        <v>7723</v>
      </c>
      <c r="L322" s="483"/>
      <c r="M322" s="483"/>
    </row>
    <row r="323" spans="1:13" ht="52.5" customHeight="1">
      <c r="A323" s="28"/>
      <c r="B323" s="192"/>
      <c r="C323" s="17"/>
      <c r="D323" s="17"/>
      <c r="E323" s="17"/>
      <c r="F323" s="17"/>
      <c r="G323" s="257">
        <v>242.4</v>
      </c>
      <c r="H323" s="233" t="s">
        <v>774</v>
      </c>
      <c r="I323" s="257">
        <v>300</v>
      </c>
      <c r="J323" s="257">
        <v>300</v>
      </c>
      <c r="K323" s="257">
        <v>300</v>
      </c>
      <c r="L323" s="257"/>
      <c r="M323" s="257"/>
    </row>
    <row r="324" spans="1:13" ht="27" customHeight="1">
      <c r="A324" s="28"/>
      <c r="B324" s="192"/>
      <c r="C324" s="17"/>
      <c r="D324" s="17"/>
      <c r="E324" s="17"/>
      <c r="F324" s="17"/>
      <c r="G324" s="257">
        <f>G325+G326</f>
        <v>11107</v>
      </c>
      <c r="H324" s="257">
        <f>H325+H326</f>
        <v>1300</v>
      </c>
      <c r="I324" s="257">
        <f>I325+I326</f>
        <v>3612</v>
      </c>
      <c r="J324" s="257">
        <f>J325+J326</f>
        <v>7153</v>
      </c>
      <c r="K324" s="257">
        <f>K325+K326</f>
        <v>7223</v>
      </c>
      <c r="L324" s="257"/>
      <c r="M324" s="257"/>
    </row>
    <row r="325" spans="1:13" ht="15" customHeight="1">
      <c r="A325" s="36"/>
      <c r="B325" s="118"/>
      <c r="C325" s="35"/>
      <c r="D325" s="35"/>
      <c r="E325" s="35"/>
      <c r="F325" s="35"/>
      <c r="G325" s="309">
        <v>2667.4</v>
      </c>
      <c r="H325" s="234" t="s">
        <v>86</v>
      </c>
      <c r="I325" s="309">
        <v>1012</v>
      </c>
      <c r="J325" s="309">
        <v>2003</v>
      </c>
      <c r="K325" s="309">
        <v>2023</v>
      </c>
      <c r="L325" s="309"/>
      <c r="M325" s="309"/>
    </row>
    <row r="326" spans="1:13" ht="15" customHeight="1">
      <c r="A326" s="36"/>
      <c r="B326" s="118"/>
      <c r="C326" s="35"/>
      <c r="D326" s="35"/>
      <c r="E326" s="35"/>
      <c r="F326" s="35"/>
      <c r="G326" s="309">
        <v>8439.6</v>
      </c>
      <c r="H326" s="234"/>
      <c r="I326" s="309">
        <v>2600</v>
      </c>
      <c r="J326" s="49">
        <v>5150</v>
      </c>
      <c r="K326" s="49">
        <v>5200</v>
      </c>
      <c r="L326" s="49"/>
      <c r="M326" s="49"/>
    </row>
    <row r="327" spans="1:13" ht="37.5" customHeight="1">
      <c r="A327" s="28"/>
      <c r="B327" s="192"/>
      <c r="C327" s="17"/>
      <c r="D327" s="17"/>
      <c r="E327" s="17"/>
      <c r="F327" s="17"/>
      <c r="G327" s="313">
        <v>0</v>
      </c>
      <c r="H327" s="233" t="s">
        <v>94</v>
      </c>
      <c r="I327" s="313">
        <v>200</v>
      </c>
      <c r="J327" s="109">
        <v>200</v>
      </c>
      <c r="K327" s="109">
        <v>200</v>
      </c>
      <c r="L327" s="109"/>
      <c r="M327" s="109"/>
    </row>
    <row r="328" spans="1:13" ht="54.75" customHeight="1">
      <c r="A328" s="46"/>
      <c r="B328" s="47"/>
      <c r="C328" s="45"/>
      <c r="D328" s="45"/>
      <c r="E328" s="45"/>
      <c r="F328" s="45"/>
      <c r="G328" s="422">
        <f>G329+G330+G331</f>
        <v>280.2</v>
      </c>
      <c r="H328" s="422">
        <f>H329+H330+H331</f>
        <v>63</v>
      </c>
      <c r="I328" s="422">
        <f>I329+I330+I331</f>
        <v>279.7</v>
      </c>
      <c r="J328" s="422">
        <f>J329+J330+J331</f>
        <v>279.7</v>
      </c>
      <c r="K328" s="422">
        <f>K329+K330+K331</f>
        <v>279.7</v>
      </c>
      <c r="L328" s="422"/>
      <c r="M328" s="422"/>
    </row>
    <row r="329" spans="1:13" ht="12.75" customHeight="1">
      <c r="A329" s="165"/>
      <c r="B329" s="166"/>
      <c r="C329" s="6"/>
      <c r="D329" s="6"/>
      <c r="E329" s="6"/>
      <c r="F329" s="6"/>
      <c r="G329" s="451">
        <v>42</v>
      </c>
      <c r="H329" s="234" t="s">
        <v>16</v>
      </c>
      <c r="I329" s="451">
        <v>37</v>
      </c>
      <c r="J329" s="451">
        <v>37</v>
      </c>
      <c r="K329" s="451">
        <v>37</v>
      </c>
      <c r="L329" s="451"/>
      <c r="M329" s="451"/>
    </row>
    <row r="330" spans="1:13" ht="12.75" customHeight="1">
      <c r="A330" s="165"/>
      <c r="B330" s="166"/>
      <c r="C330" s="6"/>
      <c r="D330" s="6"/>
      <c r="E330" s="6"/>
      <c r="F330" s="6"/>
      <c r="G330" s="451">
        <v>21</v>
      </c>
      <c r="H330" s="234" t="s">
        <v>17</v>
      </c>
      <c r="I330" s="451">
        <v>12.2</v>
      </c>
      <c r="J330" s="451">
        <v>12.2</v>
      </c>
      <c r="K330" s="451">
        <v>12.2</v>
      </c>
      <c r="L330" s="451"/>
      <c r="M330" s="451"/>
    </row>
    <row r="331" spans="1:13" ht="12.75" customHeight="1">
      <c r="A331" s="36"/>
      <c r="B331" s="118"/>
      <c r="C331" s="35"/>
      <c r="D331" s="35"/>
      <c r="E331" s="35"/>
      <c r="F331" s="35"/>
      <c r="G331" s="309">
        <v>217.2</v>
      </c>
      <c r="H331" s="234"/>
      <c r="I331" s="309">
        <v>230.5</v>
      </c>
      <c r="J331" s="49">
        <v>230.5</v>
      </c>
      <c r="K331" s="49">
        <v>230.5</v>
      </c>
      <c r="L331" s="49"/>
      <c r="M331" s="49"/>
    </row>
    <row r="332" spans="1:13" ht="40.5" customHeight="1">
      <c r="A332" s="46"/>
      <c r="B332" s="47"/>
      <c r="C332" s="45"/>
      <c r="D332" s="45"/>
      <c r="E332" s="45"/>
      <c r="F332" s="33"/>
      <c r="G332" s="562">
        <v>16.1</v>
      </c>
      <c r="H332" s="587"/>
      <c r="I332" s="562">
        <v>0</v>
      </c>
      <c r="J332" s="562">
        <v>0</v>
      </c>
      <c r="K332" s="562">
        <v>0</v>
      </c>
      <c r="L332" s="562"/>
      <c r="M332" s="562"/>
    </row>
    <row r="333" spans="1:13" ht="40.5" customHeight="1">
      <c r="A333" s="43"/>
      <c r="B333" s="44"/>
      <c r="C333" s="45"/>
      <c r="D333" s="45"/>
      <c r="E333" s="45"/>
      <c r="F333" s="45"/>
      <c r="G333" s="562">
        <v>50</v>
      </c>
      <c r="H333" s="587"/>
      <c r="I333" s="562">
        <v>0</v>
      </c>
      <c r="J333" s="562">
        <v>0</v>
      </c>
      <c r="K333" s="562">
        <v>0</v>
      </c>
      <c r="L333" s="562"/>
      <c r="M333" s="562"/>
    </row>
    <row r="334" spans="1:13" ht="15.75" customHeight="1">
      <c r="A334" s="68"/>
      <c r="B334" s="69"/>
      <c r="C334" s="18"/>
      <c r="D334" s="70"/>
      <c r="E334" s="70"/>
      <c r="F334" s="70"/>
      <c r="G334" s="243">
        <f>G335+G338+G350+G352+G355+G367</f>
        <v>3229</v>
      </c>
      <c r="H334" s="243">
        <f>H335+H338+H350+H352+H355+H367</f>
        <v>5321</v>
      </c>
      <c r="I334" s="243">
        <f>I335+I338+I350+I352+I355+I367</f>
        <v>2905</v>
      </c>
      <c r="J334" s="243">
        <f>J335+J338+J350+J352+J355+J367</f>
        <v>2777</v>
      </c>
      <c r="K334" s="243">
        <f>K335+K338+K350+K352+K355+K367</f>
        <v>2787</v>
      </c>
      <c r="L334" s="243"/>
      <c r="M334" s="243"/>
    </row>
    <row r="335" spans="1:13" ht="40.5" customHeight="1">
      <c r="A335" s="37"/>
      <c r="B335" s="44"/>
      <c r="C335" s="45"/>
      <c r="D335" s="45"/>
      <c r="E335" s="45"/>
      <c r="F335" s="45"/>
      <c r="G335" s="345">
        <f>G336+G337</f>
        <v>199.9</v>
      </c>
      <c r="H335" s="345">
        <f>H336+H337</f>
        <v>200</v>
      </c>
      <c r="I335" s="345">
        <f>I336+I337</f>
        <v>150</v>
      </c>
      <c r="J335" s="345">
        <f>J336+J337</f>
        <v>130</v>
      </c>
      <c r="K335" s="345">
        <f>K336+K337</f>
        <v>130</v>
      </c>
      <c r="L335" s="345"/>
      <c r="M335" s="345"/>
    </row>
    <row r="336" spans="1:13" ht="38.25" customHeight="1">
      <c r="A336" s="10"/>
      <c r="B336" s="67"/>
      <c r="C336" s="6"/>
      <c r="D336" s="17"/>
      <c r="E336" s="80"/>
      <c r="F336" s="80"/>
      <c r="G336" s="341">
        <v>50</v>
      </c>
      <c r="H336" s="486" t="s">
        <v>792</v>
      </c>
      <c r="I336" s="341">
        <v>50</v>
      </c>
      <c r="J336" s="344">
        <v>40</v>
      </c>
      <c r="K336" s="344">
        <v>40</v>
      </c>
      <c r="L336" s="344"/>
      <c r="M336" s="344"/>
    </row>
    <row r="337" spans="1:13" ht="26.25" customHeight="1">
      <c r="A337" s="10"/>
      <c r="B337" s="67"/>
      <c r="C337" s="6"/>
      <c r="D337" s="17"/>
      <c r="E337" s="80"/>
      <c r="F337" s="80"/>
      <c r="G337" s="341">
        <v>149.9</v>
      </c>
      <c r="H337" s="486" t="s">
        <v>792</v>
      </c>
      <c r="I337" s="341">
        <v>100</v>
      </c>
      <c r="J337" s="344">
        <v>90</v>
      </c>
      <c r="K337" s="344">
        <v>90</v>
      </c>
      <c r="L337" s="344"/>
      <c r="M337" s="344"/>
    </row>
    <row r="338" spans="1:13" ht="54.75" customHeight="1">
      <c r="A338" s="43"/>
      <c r="B338" s="44"/>
      <c r="C338" s="45"/>
      <c r="D338" s="45"/>
      <c r="E338" s="45"/>
      <c r="F338" s="45"/>
      <c r="G338" s="361">
        <f>G339+G340+G341+G343+G345+G346+G347+G349</f>
        <v>2715.4</v>
      </c>
      <c r="H338" s="361">
        <f>H339+H340+H341+H343+H344+H345+H346+H347+H349</f>
        <v>5121</v>
      </c>
      <c r="I338" s="361">
        <f>I339+I340+I341+I343+I344+I345+I346+I347+I349</f>
        <v>2755</v>
      </c>
      <c r="J338" s="361">
        <f>J339+J340+J341+J343+J344+J345+J346+J347+J349</f>
        <v>2647</v>
      </c>
      <c r="K338" s="361">
        <f>K339+K340+K341+K343+K344+K345+K346+K347+K349</f>
        <v>2657</v>
      </c>
      <c r="L338" s="361"/>
      <c r="M338" s="361"/>
    </row>
    <row r="339" spans="1:13" ht="12.75">
      <c r="A339" s="73"/>
      <c r="B339" s="67"/>
      <c r="C339" s="6"/>
      <c r="D339" s="6"/>
      <c r="E339" s="6"/>
      <c r="F339" s="6"/>
      <c r="G339" s="309">
        <v>1215</v>
      </c>
      <c r="H339" s="234" t="s">
        <v>385</v>
      </c>
      <c r="I339" s="309">
        <v>1295.7</v>
      </c>
      <c r="J339" s="309">
        <v>1295.7</v>
      </c>
      <c r="K339" s="309">
        <v>1295.7</v>
      </c>
      <c r="L339" s="309"/>
      <c r="M339" s="309"/>
    </row>
    <row r="340" spans="1:13" s="11" customFormat="1" ht="13.5" customHeight="1">
      <c r="A340" s="138"/>
      <c r="B340" s="67"/>
      <c r="C340" s="6"/>
      <c r="D340" s="6"/>
      <c r="E340" s="6"/>
      <c r="F340" s="6"/>
      <c r="G340" s="309">
        <v>1.4</v>
      </c>
      <c r="H340" s="234"/>
      <c r="I340" s="309"/>
      <c r="J340" s="309"/>
      <c r="K340" s="309"/>
      <c r="L340" s="309"/>
      <c r="M340" s="309"/>
    </row>
    <row r="341" spans="1:13" ht="15" customHeight="1">
      <c r="A341" s="138"/>
      <c r="B341" s="67"/>
      <c r="C341" s="6"/>
      <c r="D341" s="6"/>
      <c r="E341" s="6"/>
      <c r="F341" s="6"/>
      <c r="G341" s="309">
        <v>367</v>
      </c>
      <c r="H341" s="234" t="s">
        <v>386</v>
      </c>
      <c r="I341" s="309">
        <v>391.3</v>
      </c>
      <c r="J341" s="309">
        <v>391.3</v>
      </c>
      <c r="K341" s="309">
        <v>391.3</v>
      </c>
      <c r="L341" s="309"/>
      <c r="M341" s="309"/>
    </row>
    <row r="342" spans="1:13" ht="15" customHeight="1">
      <c r="A342" s="138"/>
      <c r="B342" s="67"/>
      <c r="C342" s="6"/>
      <c r="D342" s="6"/>
      <c r="E342" s="6"/>
      <c r="F342" s="6"/>
      <c r="G342" s="309">
        <v>0</v>
      </c>
      <c r="H342" s="234"/>
      <c r="I342" s="309"/>
      <c r="J342" s="309"/>
      <c r="K342" s="309"/>
      <c r="L342" s="309"/>
      <c r="M342" s="309"/>
    </row>
    <row r="343" spans="1:13" ht="15" customHeight="1">
      <c r="A343" s="73"/>
      <c r="B343" s="67"/>
      <c r="C343" s="6"/>
      <c r="D343" s="6"/>
      <c r="E343" s="6"/>
      <c r="F343" s="6"/>
      <c r="G343" s="451">
        <v>91</v>
      </c>
      <c r="H343" s="234" t="s">
        <v>388</v>
      </c>
      <c r="I343" s="451">
        <v>40</v>
      </c>
      <c r="J343" s="451">
        <v>40</v>
      </c>
      <c r="K343" s="451">
        <v>40</v>
      </c>
      <c r="L343" s="451"/>
      <c r="M343" s="451"/>
    </row>
    <row r="344" spans="1:13" ht="15" customHeight="1">
      <c r="A344" s="73"/>
      <c r="B344" s="67"/>
      <c r="C344" s="6"/>
      <c r="D344" s="6"/>
      <c r="E344" s="6"/>
      <c r="F344" s="6"/>
      <c r="G344" s="451"/>
      <c r="H344" s="234" t="s">
        <v>389</v>
      </c>
      <c r="I344" s="451"/>
      <c r="J344" s="451"/>
      <c r="K344" s="451"/>
      <c r="L344" s="451"/>
      <c r="M344" s="451"/>
    </row>
    <row r="345" spans="1:13" ht="15" customHeight="1">
      <c r="A345" s="72"/>
      <c r="B345" s="67"/>
      <c r="C345" s="6"/>
      <c r="D345" s="6"/>
      <c r="E345" s="6"/>
      <c r="F345" s="6"/>
      <c r="G345" s="451">
        <v>38.2</v>
      </c>
      <c r="H345" s="234" t="s">
        <v>390</v>
      </c>
      <c r="I345" s="451">
        <v>34</v>
      </c>
      <c r="J345" s="451">
        <v>20</v>
      </c>
      <c r="K345" s="451">
        <v>20</v>
      </c>
      <c r="L345" s="451"/>
      <c r="M345" s="451"/>
    </row>
    <row r="346" spans="1:13" ht="15" customHeight="1">
      <c r="A346" s="73"/>
      <c r="B346" s="67"/>
      <c r="C346" s="6"/>
      <c r="D346" s="6"/>
      <c r="E346" s="6"/>
      <c r="F346" s="6"/>
      <c r="G346" s="451">
        <v>99.4</v>
      </c>
      <c r="H346" s="234" t="s">
        <v>391</v>
      </c>
      <c r="I346" s="451">
        <v>170</v>
      </c>
      <c r="J346" s="451">
        <v>100</v>
      </c>
      <c r="K346" s="451">
        <v>100</v>
      </c>
      <c r="L346" s="451"/>
      <c r="M346" s="451"/>
    </row>
    <row r="347" spans="1:13" ht="15" customHeight="1">
      <c r="A347" s="73"/>
      <c r="B347" s="67"/>
      <c r="C347" s="6"/>
      <c r="D347" s="6"/>
      <c r="E347" s="6"/>
      <c r="F347" s="6"/>
      <c r="G347" s="454">
        <v>702.4</v>
      </c>
      <c r="H347" s="487" t="s">
        <v>387</v>
      </c>
      <c r="I347" s="454">
        <v>734</v>
      </c>
      <c r="J347" s="454">
        <v>700</v>
      </c>
      <c r="K347" s="454">
        <v>710</v>
      </c>
      <c r="L347" s="454"/>
      <c r="M347" s="454"/>
    </row>
    <row r="348" spans="1:13" ht="15" customHeight="1">
      <c r="A348" s="73"/>
      <c r="B348" s="67"/>
      <c r="C348" s="6"/>
      <c r="D348" s="6"/>
      <c r="E348" s="6"/>
      <c r="F348" s="6"/>
      <c r="G348" s="454"/>
      <c r="H348" s="487"/>
      <c r="I348" s="454"/>
      <c r="J348" s="454"/>
      <c r="K348" s="454"/>
      <c r="L348" s="454"/>
      <c r="M348" s="454"/>
    </row>
    <row r="349" spans="1:13" ht="15" customHeight="1">
      <c r="A349" s="73"/>
      <c r="B349" s="67"/>
      <c r="C349" s="6"/>
      <c r="D349" s="6"/>
      <c r="E349" s="6"/>
      <c r="F349" s="6"/>
      <c r="G349" s="454">
        <v>201</v>
      </c>
      <c r="H349" s="487" t="s">
        <v>392</v>
      </c>
      <c r="I349" s="454">
        <v>90</v>
      </c>
      <c r="J349" s="454">
        <v>100</v>
      </c>
      <c r="K349" s="454">
        <v>100</v>
      </c>
      <c r="L349" s="454"/>
      <c r="M349" s="454"/>
    </row>
    <row r="350" spans="1:20" ht="28.5" customHeight="1">
      <c r="A350" s="75"/>
      <c r="B350" s="44"/>
      <c r="C350" s="45"/>
      <c r="D350" s="45"/>
      <c r="E350" s="45"/>
      <c r="F350" s="45"/>
      <c r="G350" s="422">
        <f>G351</f>
        <v>0</v>
      </c>
      <c r="H350" s="422">
        <f>H351</f>
        <v>0</v>
      </c>
      <c r="I350" s="422">
        <f>I351</f>
        <v>0</v>
      </c>
      <c r="J350" s="561">
        <f>J351</f>
        <v>0</v>
      </c>
      <c r="K350" s="561">
        <f>K351</f>
        <v>0</v>
      </c>
      <c r="L350" s="561"/>
      <c r="M350" s="561"/>
      <c r="N350" s="48"/>
      <c r="O350" s="48"/>
      <c r="P350" s="48"/>
      <c r="Q350" s="48"/>
      <c r="R350" s="48"/>
      <c r="S350" s="48"/>
      <c r="T350" s="48"/>
    </row>
    <row r="351" spans="1:13" ht="25.5" customHeight="1">
      <c r="A351" s="16"/>
      <c r="B351" s="81"/>
      <c r="C351" s="17"/>
      <c r="D351" s="17"/>
      <c r="E351" s="17"/>
      <c r="F351" s="17"/>
      <c r="G351" s="313">
        <v>0</v>
      </c>
      <c r="H351" s="233"/>
      <c r="I351" s="313">
        <v>0</v>
      </c>
      <c r="J351" s="313">
        <v>0</v>
      </c>
      <c r="K351" s="313">
        <v>0</v>
      </c>
      <c r="L351" s="313"/>
      <c r="M351" s="313"/>
    </row>
    <row r="352" spans="1:13" ht="30.75" customHeight="1">
      <c r="A352" s="43"/>
      <c r="B352" s="44"/>
      <c r="C352" s="45"/>
      <c r="D352" s="45"/>
      <c r="E352" s="45"/>
      <c r="F352" s="66"/>
      <c r="G352" s="423">
        <f>G353+G354</f>
        <v>200</v>
      </c>
      <c r="H352" s="423">
        <f>H353+H354</f>
        <v>0</v>
      </c>
      <c r="I352" s="423">
        <f>I353+I354</f>
        <v>0</v>
      </c>
      <c r="J352" s="423">
        <f>J353+J354</f>
        <v>0</v>
      </c>
      <c r="K352" s="423">
        <f>K353+K354</f>
        <v>0</v>
      </c>
      <c r="L352" s="423"/>
      <c r="M352" s="423"/>
    </row>
    <row r="353" spans="1:13" ht="39.75" customHeight="1">
      <c r="A353" s="16"/>
      <c r="B353" s="81"/>
      <c r="C353" s="17"/>
      <c r="D353" s="17"/>
      <c r="E353" s="17"/>
      <c r="F353" s="17"/>
      <c r="G353" s="310">
        <v>0</v>
      </c>
      <c r="H353" s="233"/>
      <c r="I353" s="310"/>
      <c r="J353" s="310"/>
      <c r="K353" s="310"/>
      <c r="L353" s="310"/>
      <c r="M353" s="310"/>
    </row>
    <row r="354" spans="1:13" ht="26.25" customHeight="1">
      <c r="A354" s="16"/>
      <c r="B354" s="81"/>
      <c r="C354" s="17"/>
      <c r="D354" s="17"/>
      <c r="E354" s="17"/>
      <c r="F354" s="17"/>
      <c r="G354" s="313">
        <v>200</v>
      </c>
      <c r="H354" s="233"/>
      <c r="I354" s="313"/>
      <c r="J354" s="313"/>
      <c r="K354" s="313"/>
      <c r="L354" s="313"/>
      <c r="M354" s="313"/>
    </row>
    <row r="355" spans="1:13" ht="40.5" customHeight="1">
      <c r="A355" s="37"/>
      <c r="B355" s="44"/>
      <c r="C355" s="45"/>
      <c r="D355" s="45"/>
      <c r="E355" s="45"/>
      <c r="F355" s="45"/>
      <c r="G355" s="422">
        <f>G358+G359+G360+G363</f>
        <v>113.7</v>
      </c>
      <c r="H355" s="422">
        <f>H358+H359+H360+H363</f>
        <v>0</v>
      </c>
      <c r="I355" s="422">
        <f>I358+I359+I360+I363</f>
        <v>0</v>
      </c>
      <c r="J355" s="422">
        <f>J358+J360+J363</f>
        <v>0</v>
      </c>
      <c r="K355" s="422">
        <f>K358+K360+K363</f>
        <v>0</v>
      </c>
      <c r="L355" s="422"/>
      <c r="M355" s="422"/>
    </row>
    <row r="356" spans="1:13" ht="24.75" customHeight="1">
      <c r="A356" s="10"/>
      <c r="B356" s="67"/>
      <c r="C356" s="6"/>
      <c r="D356" s="17"/>
      <c r="E356" s="80"/>
      <c r="F356" s="438"/>
      <c r="G356" s="313">
        <v>0</v>
      </c>
      <c r="H356" s="486"/>
      <c r="I356" s="313"/>
      <c r="J356" s="109"/>
      <c r="K356" s="109"/>
      <c r="L356" s="109"/>
      <c r="M356" s="109"/>
    </row>
    <row r="357" spans="1:13" ht="24.75" customHeight="1">
      <c r="A357" s="10"/>
      <c r="B357" s="67"/>
      <c r="C357" s="6"/>
      <c r="D357" s="17"/>
      <c r="E357" s="80"/>
      <c r="F357" s="438"/>
      <c r="G357" s="313">
        <v>0</v>
      </c>
      <c r="H357" s="486"/>
      <c r="I357" s="313"/>
      <c r="J357" s="109"/>
      <c r="K357" s="109"/>
      <c r="L357" s="109"/>
      <c r="M357" s="109"/>
    </row>
    <row r="358" spans="1:13" ht="39" customHeight="1">
      <c r="A358" s="10"/>
      <c r="B358" s="67"/>
      <c r="C358" s="6"/>
      <c r="D358" s="17"/>
      <c r="E358" s="80"/>
      <c r="F358" s="438"/>
      <c r="G358" s="313">
        <v>0</v>
      </c>
      <c r="H358" s="486"/>
      <c r="I358" s="313"/>
      <c r="J358" s="109"/>
      <c r="K358" s="109"/>
      <c r="L358" s="109"/>
      <c r="M358" s="109"/>
    </row>
    <row r="359" spans="1:13" ht="39" customHeight="1">
      <c r="A359" s="448"/>
      <c r="B359" s="67"/>
      <c r="C359" s="6"/>
      <c r="D359" s="17"/>
      <c r="E359" s="80"/>
      <c r="F359" s="80"/>
      <c r="G359" s="313">
        <v>113.7</v>
      </c>
      <c r="H359" s="486"/>
      <c r="I359" s="313"/>
      <c r="J359" s="109"/>
      <c r="K359" s="109"/>
      <c r="L359" s="109"/>
      <c r="M359" s="109"/>
    </row>
    <row r="360" spans="1:13" ht="27" customHeight="1">
      <c r="A360" s="10"/>
      <c r="B360" s="67"/>
      <c r="C360" s="6"/>
      <c r="D360" s="17"/>
      <c r="E360" s="80"/>
      <c r="F360" s="438"/>
      <c r="G360" s="313">
        <v>0</v>
      </c>
      <c r="H360" s="486"/>
      <c r="I360" s="313"/>
      <c r="J360" s="109"/>
      <c r="K360" s="109"/>
      <c r="L360" s="109"/>
      <c r="M360" s="109"/>
    </row>
    <row r="361" spans="1:13" ht="15" customHeight="1">
      <c r="A361" s="36"/>
      <c r="B361" s="332"/>
      <c r="C361" s="35"/>
      <c r="D361" s="35"/>
      <c r="E361" s="35"/>
      <c r="F361" s="333"/>
      <c r="G361" s="309">
        <v>0</v>
      </c>
      <c r="H361" s="588"/>
      <c r="I361" s="309"/>
      <c r="J361" s="49"/>
      <c r="K361" s="49"/>
      <c r="L361" s="49"/>
      <c r="M361" s="49"/>
    </row>
    <row r="362" spans="1:13" ht="15" customHeight="1">
      <c r="A362" s="36"/>
      <c r="B362" s="332"/>
      <c r="C362" s="35"/>
      <c r="D362" s="35"/>
      <c r="E362" s="35"/>
      <c r="F362" s="333"/>
      <c r="G362" s="309">
        <v>0</v>
      </c>
      <c r="H362" s="588"/>
      <c r="I362" s="309"/>
      <c r="J362" s="49"/>
      <c r="K362" s="49"/>
      <c r="L362" s="49"/>
      <c r="M362" s="49"/>
    </row>
    <row r="363" spans="1:13" ht="15" customHeight="1">
      <c r="A363" s="10"/>
      <c r="B363" s="67"/>
      <c r="C363" s="6"/>
      <c r="D363" s="17"/>
      <c r="E363" s="80"/>
      <c r="F363" s="80"/>
      <c r="G363" s="313">
        <v>0</v>
      </c>
      <c r="H363" s="486"/>
      <c r="I363" s="313"/>
      <c r="J363" s="109"/>
      <c r="K363" s="109"/>
      <c r="L363" s="109"/>
      <c r="M363" s="109"/>
    </row>
    <row r="364" spans="1:13" ht="15" customHeight="1">
      <c r="A364" s="10"/>
      <c r="B364" s="67"/>
      <c r="C364" s="6"/>
      <c r="D364" s="17"/>
      <c r="E364" s="80"/>
      <c r="F364" s="438"/>
      <c r="G364" s="313">
        <v>0</v>
      </c>
      <c r="H364" s="486"/>
      <c r="I364" s="313"/>
      <c r="J364" s="109"/>
      <c r="K364" s="109"/>
      <c r="L364" s="109"/>
      <c r="M364" s="109"/>
    </row>
    <row r="365" spans="1:13" ht="15" customHeight="1">
      <c r="A365" s="36"/>
      <c r="B365" s="332"/>
      <c r="C365" s="35"/>
      <c r="D365" s="35"/>
      <c r="E365" s="35"/>
      <c r="F365" s="6"/>
      <c r="G365" s="309">
        <v>0</v>
      </c>
      <c r="H365" s="234"/>
      <c r="I365" s="309"/>
      <c r="J365" s="49"/>
      <c r="K365" s="49"/>
      <c r="L365" s="49"/>
      <c r="M365" s="49"/>
    </row>
    <row r="366" spans="1:13" ht="15" customHeight="1">
      <c r="A366" s="36"/>
      <c r="B366" s="332"/>
      <c r="C366" s="35"/>
      <c r="D366" s="35"/>
      <c r="E366" s="35"/>
      <c r="F366" s="333"/>
      <c r="G366" s="309">
        <v>0</v>
      </c>
      <c r="H366" s="588"/>
      <c r="I366" s="309"/>
      <c r="J366" s="49"/>
      <c r="K366" s="49"/>
      <c r="L366" s="49"/>
      <c r="M366" s="49"/>
    </row>
    <row r="367" spans="1:13" s="225" customFormat="1" ht="81.75" customHeight="1">
      <c r="A367" s="37"/>
      <c r="B367" s="47"/>
      <c r="C367" s="45"/>
      <c r="D367" s="45"/>
      <c r="E367" s="45"/>
      <c r="F367" s="45"/>
      <c r="G367" s="422">
        <v>0</v>
      </c>
      <c r="H367" s="587"/>
      <c r="I367" s="422">
        <v>0</v>
      </c>
      <c r="J367" s="561">
        <v>0</v>
      </c>
      <c r="K367" s="561">
        <v>0</v>
      </c>
      <c r="L367" s="561"/>
      <c r="M367" s="561"/>
    </row>
    <row r="368" spans="1:15" s="261" customFormat="1" ht="45" customHeight="1">
      <c r="A368" s="258"/>
      <c r="B368" s="323"/>
      <c r="C368" s="324"/>
      <c r="D368" s="324"/>
      <c r="E368" s="324"/>
      <c r="F368" s="324"/>
      <c r="G368" s="345">
        <f aca="true" t="shared" si="10" ref="G368:K369">G369</f>
        <v>673.6</v>
      </c>
      <c r="H368" s="345">
        <f t="shared" si="10"/>
        <v>782.1</v>
      </c>
      <c r="I368" s="345">
        <f t="shared" si="10"/>
        <v>889</v>
      </c>
      <c r="J368" s="560">
        <f t="shared" si="10"/>
        <v>889</v>
      </c>
      <c r="K368" s="560">
        <f t="shared" si="10"/>
        <v>861.5</v>
      </c>
      <c r="L368" s="560"/>
      <c r="M368" s="560"/>
      <c r="N368" s="259"/>
      <c r="O368" s="260"/>
    </row>
    <row r="369" spans="1:14" ht="14.25" customHeight="1">
      <c r="A369" s="152"/>
      <c r="B369" s="153"/>
      <c r="C369" s="154"/>
      <c r="D369" s="154"/>
      <c r="E369" s="154"/>
      <c r="F369" s="154"/>
      <c r="G369" s="307">
        <f t="shared" si="10"/>
        <v>673.6</v>
      </c>
      <c r="H369" s="307">
        <f t="shared" si="10"/>
        <v>782.1</v>
      </c>
      <c r="I369" s="307">
        <f t="shared" si="10"/>
        <v>889</v>
      </c>
      <c r="J369" s="155">
        <f t="shared" si="10"/>
        <v>889</v>
      </c>
      <c r="K369" s="155">
        <f t="shared" si="10"/>
        <v>861.5</v>
      </c>
      <c r="L369" s="155"/>
      <c r="M369" s="155"/>
      <c r="N369" s="25"/>
    </row>
    <row r="370" spans="1:14" ht="42" customHeight="1">
      <c r="A370" s="54"/>
      <c r="B370" s="44"/>
      <c r="C370" s="45"/>
      <c r="D370" s="45"/>
      <c r="E370" s="45"/>
      <c r="F370" s="45"/>
      <c r="G370" s="345">
        <f>G371+G373+G374+G372+G375+G376+G377</f>
        <v>673.6</v>
      </c>
      <c r="H370" s="345">
        <f>H371+H373+H374+H372+H375+H376+H377</f>
        <v>782.1</v>
      </c>
      <c r="I370" s="345">
        <f>I371+I373+I374+I372+I375+I376+I377</f>
        <v>889</v>
      </c>
      <c r="J370" s="345">
        <f>J371+J373+J374+J372+J375+J376+J377</f>
        <v>889</v>
      </c>
      <c r="K370" s="345">
        <f>K371+K373+K374+K372+K375+K376+K377</f>
        <v>861.5</v>
      </c>
      <c r="L370" s="345"/>
      <c r="M370" s="345"/>
      <c r="N370" s="25"/>
    </row>
    <row r="371" spans="1:14" ht="12" customHeight="1">
      <c r="A371" s="12"/>
      <c r="B371" s="24"/>
      <c r="C371" s="7"/>
      <c r="D371" s="7"/>
      <c r="E371" s="7"/>
      <c r="F371" s="13"/>
      <c r="G371" s="308">
        <v>497.1</v>
      </c>
      <c r="H371" s="485" t="s">
        <v>364</v>
      </c>
      <c r="I371" s="308">
        <v>676</v>
      </c>
      <c r="J371" s="308">
        <v>676</v>
      </c>
      <c r="K371" s="308">
        <v>654.9</v>
      </c>
      <c r="L371" s="308"/>
      <c r="M371" s="308"/>
      <c r="N371" s="149"/>
    </row>
    <row r="372" spans="1:14" ht="12" customHeight="1">
      <c r="A372" s="32"/>
      <c r="B372" s="24"/>
      <c r="C372" s="13"/>
      <c r="D372" s="7"/>
      <c r="E372" s="7"/>
      <c r="F372" s="13"/>
      <c r="G372" s="308">
        <v>6</v>
      </c>
      <c r="H372" s="485"/>
      <c r="I372" s="308"/>
      <c r="J372" s="308"/>
      <c r="K372" s="308"/>
      <c r="L372" s="308"/>
      <c r="M372" s="308"/>
      <c r="N372" s="149"/>
    </row>
    <row r="373" spans="1:14" ht="12.75" customHeight="1">
      <c r="A373" s="32"/>
      <c r="B373" s="24"/>
      <c r="C373" s="7"/>
      <c r="D373" s="7"/>
      <c r="E373" s="7"/>
      <c r="F373" s="13"/>
      <c r="G373" s="308">
        <v>150.2</v>
      </c>
      <c r="H373" s="485" t="s">
        <v>365</v>
      </c>
      <c r="I373" s="308">
        <v>203.7</v>
      </c>
      <c r="J373" s="308">
        <v>203.7</v>
      </c>
      <c r="K373" s="308">
        <v>197.3</v>
      </c>
      <c r="L373" s="308"/>
      <c r="M373" s="308"/>
      <c r="N373" s="149"/>
    </row>
    <row r="374" spans="1:14" ht="12.75" customHeight="1">
      <c r="A374" s="3"/>
      <c r="B374" s="334"/>
      <c r="C374" s="7"/>
      <c r="D374" s="7"/>
      <c r="E374" s="7"/>
      <c r="F374" s="13"/>
      <c r="G374" s="455">
        <v>10.2</v>
      </c>
      <c r="H374" s="485" t="s">
        <v>366</v>
      </c>
      <c r="I374" s="455">
        <v>4.3</v>
      </c>
      <c r="J374" s="455">
        <v>4.3</v>
      </c>
      <c r="K374" s="455">
        <v>4.3</v>
      </c>
      <c r="L374" s="455"/>
      <c r="M374" s="455"/>
      <c r="N374" s="149"/>
    </row>
    <row r="375" spans="1:13" s="11" customFormat="1" ht="10.5" customHeight="1">
      <c r="A375" s="3"/>
      <c r="B375" s="334"/>
      <c r="C375" s="7"/>
      <c r="D375" s="7"/>
      <c r="E375" s="7"/>
      <c r="F375" s="7"/>
      <c r="G375" s="455">
        <v>10.1</v>
      </c>
      <c r="H375" s="485" t="s">
        <v>368</v>
      </c>
      <c r="I375" s="455">
        <v>5</v>
      </c>
      <c r="J375" s="455">
        <v>5</v>
      </c>
      <c r="K375" s="455">
        <v>5</v>
      </c>
      <c r="L375" s="455"/>
      <c r="M375" s="455"/>
    </row>
    <row r="376" spans="1:13" s="11" customFormat="1" ht="12" customHeight="1">
      <c r="A376" s="3"/>
      <c r="B376" s="334"/>
      <c r="C376" s="7"/>
      <c r="D376" s="7"/>
      <c r="E376" s="7"/>
      <c r="F376" s="7"/>
      <c r="G376" s="455">
        <v>0</v>
      </c>
      <c r="H376" s="485" t="s">
        <v>367</v>
      </c>
      <c r="I376" s="455"/>
      <c r="J376" s="347"/>
      <c r="K376" s="347"/>
      <c r="L376" s="347"/>
      <c r="M376" s="347"/>
    </row>
    <row r="377" spans="1:13" s="11" customFormat="1" ht="12.75" customHeight="1">
      <c r="A377" s="3"/>
      <c r="B377" s="334"/>
      <c r="C377" s="7"/>
      <c r="D377" s="7"/>
      <c r="E377" s="7"/>
      <c r="F377" s="7"/>
      <c r="G377" s="455">
        <v>0</v>
      </c>
      <c r="H377" s="485"/>
      <c r="I377" s="455"/>
      <c r="J377" s="347"/>
      <c r="K377" s="347"/>
      <c r="L377" s="347"/>
      <c r="M377" s="347"/>
    </row>
    <row r="378" spans="1:13" s="11" customFormat="1" ht="12.75" customHeight="1">
      <c r="A378" s="3"/>
      <c r="B378" s="334"/>
      <c r="C378" s="7"/>
      <c r="D378" s="7"/>
      <c r="E378" s="7"/>
      <c r="F378" s="7"/>
      <c r="G378" s="308">
        <v>0</v>
      </c>
      <c r="H378" s="485"/>
      <c r="I378" s="308"/>
      <c r="J378" s="308"/>
      <c r="K378" s="308"/>
      <c r="L378" s="308"/>
      <c r="M378" s="308"/>
    </row>
    <row r="379" spans="1:13" s="11" customFormat="1" ht="30.75" customHeight="1">
      <c r="A379" s="258"/>
      <c r="B379" s="323"/>
      <c r="C379" s="324"/>
      <c r="D379" s="324"/>
      <c r="E379" s="324"/>
      <c r="F379" s="7"/>
      <c r="G379" s="308"/>
      <c r="H379" s="345">
        <f aca="true" t="shared" si="11" ref="H379:K380">H380</f>
        <v>667</v>
      </c>
      <c r="I379" s="345">
        <f t="shared" si="11"/>
        <v>667</v>
      </c>
      <c r="J379" s="560">
        <f t="shared" si="11"/>
        <v>0</v>
      </c>
      <c r="K379" s="560">
        <f t="shared" si="11"/>
        <v>0</v>
      </c>
      <c r="L379" s="308"/>
      <c r="M379" s="308"/>
    </row>
    <row r="380" spans="1:13" s="11" customFormat="1" ht="12.75" customHeight="1">
      <c r="A380" s="3"/>
      <c r="B380" s="334"/>
      <c r="C380" s="154"/>
      <c r="D380" s="154"/>
      <c r="E380" s="154"/>
      <c r="F380" s="7"/>
      <c r="G380" s="308"/>
      <c r="H380" s="307">
        <f t="shared" si="11"/>
        <v>667</v>
      </c>
      <c r="I380" s="307">
        <f t="shared" si="11"/>
        <v>667</v>
      </c>
      <c r="J380" s="155">
        <f t="shared" si="11"/>
        <v>0</v>
      </c>
      <c r="K380" s="155">
        <f t="shared" si="11"/>
        <v>0</v>
      </c>
      <c r="L380" s="308"/>
      <c r="M380" s="308"/>
    </row>
    <row r="381" spans="1:13" s="11" customFormat="1" ht="42" customHeight="1">
      <c r="A381" s="568"/>
      <c r="B381" s="319"/>
      <c r="C381" s="569"/>
      <c r="D381" s="569"/>
      <c r="E381" s="569"/>
      <c r="F381" s="7"/>
      <c r="G381" s="308"/>
      <c r="H381" s="345">
        <v>667</v>
      </c>
      <c r="I381" s="345">
        <v>667</v>
      </c>
      <c r="J381" s="345">
        <v>0</v>
      </c>
      <c r="K381" s="345">
        <v>0</v>
      </c>
      <c r="L381" s="308"/>
      <c r="M381" s="308"/>
    </row>
    <row r="382" spans="1:13" s="194" customFormat="1" ht="30" customHeight="1">
      <c r="A382" s="258"/>
      <c r="B382" s="323"/>
      <c r="C382" s="324"/>
      <c r="D382" s="324"/>
      <c r="E382" s="324"/>
      <c r="F382" s="324"/>
      <c r="G382" s="422">
        <f>G383+G394</f>
        <v>4644.5</v>
      </c>
      <c r="H382" s="422">
        <f>H383+H394</f>
        <v>4877.700000000001</v>
      </c>
      <c r="I382" s="422">
        <f>I383+I394</f>
        <v>4563.900000000001</v>
      </c>
      <c r="J382" s="422">
        <f>J383+J394</f>
        <v>4795.200000000001</v>
      </c>
      <c r="K382" s="422">
        <f>K383+K394</f>
        <v>4740</v>
      </c>
      <c r="L382" s="422"/>
      <c r="M382" s="422"/>
    </row>
    <row r="383" spans="1:14" ht="14.25" customHeight="1">
      <c r="A383" s="152"/>
      <c r="B383" s="153"/>
      <c r="C383" s="154"/>
      <c r="D383" s="154"/>
      <c r="E383" s="154"/>
      <c r="F383" s="154"/>
      <c r="G383" s="307">
        <f>G384+G393</f>
        <v>2751.1</v>
      </c>
      <c r="H383" s="307">
        <f>H384+H393</f>
        <v>2875.7000000000003</v>
      </c>
      <c r="I383" s="307">
        <f>I384+I393</f>
        <v>2875.7000000000003</v>
      </c>
      <c r="J383" s="307">
        <f>J384+J393</f>
        <v>2875.7000000000003</v>
      </c>
      <c r="K383" s="307">
        <f>K384+K393</f>
        <v>2788.4</v>
      </c>
      <c r="L383" s="307"/>
      <c r="M383" s="307"/>
      <c r="N383" s="25"/>
    </row>
    <row r="384" spans="1:13" ht="39" customHeight="1">
      <c r="A384" s="54"/>
      <c r="B384" s="44"/>
      <c r="C384" s="45"/>
      <c r="D384" s="45"/>
      <c r="E384" s="45"/>
      <c r="F384" s="45"/>
      <c r="G384" s="422">
        <f>G385+G386+G387+G388+G389+G390+G391+G392</f>
        <v>2751.1</v>
      </c>
      <c r="H384" s="422">
        <f>H385+H386+H387+H388+H389+H390+H391+H392</f>
        <v>2875.7000000000003</v>
      </c>
      <c r="I384" s="422">
        <f>I385+I386+I387+I388+I389+I390+I391+I392</f>
        <v>2875.7000000000003</v>
      </c>
      <c r="J384" s="422">
        <f>J385+J386+J387+J388+J389+J390+J391+J392</f>
        <v>2875.7000000000003</v>
      </c>
      <c r="K384" s="422">
        <f>K385+K386+K387+K388+K389+K390+K391+K392</f>
        <v>2788.4</v>
      </c>
      <c r="L384" s="422"/>
      <c r="M384" s="422"/>
    </row>
    <row r="385" spans="1:13" ht="11.25" customHeight="1">
      <c r="A385" s="3"/>
      <c r="B385" s="67"/>
      <c r="C385" s="7"/>
      <c r="D385" s="7"/>
      <c r="E385" s="7"/>
      <c r="F385" s="7"/>
      <c r="G385" s="308">
        <v>2063.9</v>
      </c>
      <c r="H385" s="485" t="s">
        <v>469</v>
      </c>
      <c r="I385" s="308">
        <v>2158</v>
      </c>
      <c r="J385" s="308">
        <v>2158</v>
      </c>
      <c r="K385" s="308">
        <v>2090.8</v>
      </c>
      <c r="L385" s="308"/>
      <c r="M385" s="308"/>
    </row>
    <row r="386" spans="1:13" ht="21" customHeight="1">
      <c r="A386" s="1"/>
      <c r="B386" s="67"/>
      <c r="C386" s="7"/>
      <c r="D386" s="7"/>
      <c r="E386" s="7"/>
      <c r="F386" s="7"/>
      <c r="G386" s="308"/>
      <c r="H386" s="485"/>
      <c r="I386" s="308"/>
      <c r="J386" s="308"/>
      <c r="K386" s="308"/>
      <c r="L386" s="308"/>
      <c r="M386" s="308"/>
    </row>
    <row r="387" spans="1:13" ht="12.75" customHeight="1">
      <c r="A387" s="1"/>
      <c r="B387" s="67"/>
      <c r="C387" s="7"/>
      <c r="D387" s="7"/>
      <c r="E387" s="7"/>
      <c r="F387" s="7"/>
      <c r="G387" s="308">
        <v>617.5</v>
      </c>
      <c r="H387" s="485" t="s">
        <v>470</v>
      </c>
      <c r="I387" s="308">
        <v>645.8</v>
      </c>
      <c r="J387" s="308">
        <v>645.8</v>
      </c>
      <c r="K387" s="308">
        <v>625.7</v>
      </c>
      <c r="L387" s="308"/>
      <c r="M387" s="308"/>
    </row>
    <row r="388" spans="1:13" ht="10.5" customHeight="1">
      <c r="A388" s="3"/>
      <c r="B388" s="67"/>
      <c r="C388" s="7"/>
      <c r="D388" s="7"/>
      <c r="E388" s="7"/>
      <c r="F388" s="7"/>
      <c r="G388" s="308">
        <v>28.7</v>
      </c>
      <c r="H388" s="485" t="s">
        <v>471</v>
      </c>
      <c r="I388" s="308">
        <v>31.1</v>
      </c>
      <c r="J388" s="308">
        <v>31.1</v>
      </c>
      <c r="K388" s="308">
        <v>31.1</v>
      </c>
      <c r="L388" s="308"/>
      <c r="M388" s="308"/>
    </row>
    <row r="389" spans="1:13" ht="10.5" customHeight="1">
      <c r="A389" s="3"/>
      <c r="B389" s="67"/>
      <c r="C389" s="7"/>
      <c r="D389" s="7"/>
      <c r="E389" s="7"/>
      <c r="F389" s="7"/>
      <c r="G389" s="308">
        <v>40</v>
      </c>
      <c r="H389" s="485" t="s">
        <v>472</v>
      </c>
      <c r="I389" s="308">
        <v>39.8</v>
      </c>
      <c r="J389" s="308">
        <v>39.8</v>
      </c>
      <c r="K389" s="308">
        <v>39.8</v>
      </c>
      <c r="L389" s="308"/>
      <c r="M389" s="308"/>
    </row>
    <row r="390" spans="1:13" ht="11.25" customHeight="1">
      <c r="A390" s="3"/>
      <c r="B390" s="67"/>
      <c r="C390" s="7"/>
      <c r="D390" s="7"/>
      <c r="E390" s="7"/>
      <c r="F390" s="7"/>
      <c r="G390" s="308">
        <v>1</v>
      </c>
      <c r="H390" s="485" t="s">
        <v>473</v>
      </c>
      <c r="I390" s="308">
        <v>1</v>
      </c>
      <c r="J390" s="308">
        <v>1</v>
      </c>
      <c r="K390" s="308">
        <v>1</v>
      </c>
      <c r="L390" s="308"/>
      <c r="M390" s="308"/>
    </row>
    <row r="391" spans="1:13" ht="11.25" customHeight="1">
      <c r="A391" s="3"/>
      <c r="B391" s="67"/>
      <c r="C391" s="7"/>
      <c r="D391" s="7"/>
      <c r="E391" s="7"/>
      <c r="F391" s="7"/>
      <c r="G391" s="308">
        <v>0</v>
      </c>
      <c r="H391" s="485"/>
      <c r="I391" s="308"/>
      <c r="J391" s="308"/>
      <c r="K391" s="308"/>
      <c r="L391" s="308"/>
      <c r="M391" s="308"/>
    </row>
    <row r="392" spans="1:13" ht="11.25" customHeight="1">
      <c r="A392" s="3"/>
      <c r="B392" s="67"/>
      <c r="C392" s="7"/>
      <c r="D392" s="7"/>
      <c r="E392" s="7"/>
      <c r="F392" s="7"/>
      <c r="G392" s="308">
        <v>0</v>
      </c>
      <c r="H392" s="485"/>
      <c r="I392" s="308"/>
      <c r="J392" s="308"/>
      <c r="K392" s="308"/>
      <c r="L392" s="308"/>
      <c r="M392" s="308"/>
    </row>
    <row r="393" spans="1:13" ht="15.75" customHeight="1">
      <c r="A393" s="54"/>
      <c r="B393" s="44"/>
      <c r="C393" s="45"/>
      <c r="D393" s="45"/>
      <c r="E393" s="45"/>
      <c r="F393" s="7"/>
      <c r="G393" s="562">
        <v>0</v>
      </c>
      <c r="H393" s="562">
        <v>0</v>
      </c>
      <c r="I393" s="562">
        <v>0</v>
      </c>
      <c r="J393" s="562">
        <v>0</v>
      </c>
      <c r="K393" s="562">
        <v>0</v>
      </c>
      <c r="L393" s="562"/>
      <c r="M393" s="562"/>
    </row>
    <row r="394" spans="1:14" ht="14.25" customHeight="1">
      <c r="A394" s="152"/>
      <c r="B394" s="153"/>
      <c r="C394" s="154"/>
      <c r="D394" s="154"/>
      <c r="E394" s="154"/>
      <c r="F394" s="154"/>
      <c r="G394" s="307">
        <f aca="true" t="shared" si="12" ref="G394:K395">G395</f>
        <v>1893.4</v>
      </c>
      <c r="H394" s="307" t="str">
        <f t="shared" si="12"/>
        <v>2002,0</v>
      </c>
      <c r="I394" s="307">
        <f t="shared" si="12"/>
        <v>1688.2</v>
      </c>
      <c r="J394" s="155">
        <f t="shared" si="12"/>
        <v>1919.5</v>
      </c>
      <c r="K394" s="155">
        <f t="shared" si="12"/>
        <v>1951.6</v>
      </c>
      <c r="L394" s="155"/>
      <c r="M394" s="155"/>
      <c r="N394" s="25"/>
    </row>
    <row r="395" spans="1:13" ht="41.25" customHeight="1">
      <c r="A395" s="37"/>
      <c r="B395" s="47"/>
      <c r="C395" s="45"/>
      <c r="D395" s="45"/>
      <c r="E395" s="45"/>
      <c r="F395" s="66"/>
      <c r="G395" s="562">
        <f>G396</f>
        <v>1893.4</v>
      </c>
      <c r="H395" s="562" t="str">
        <f>H396</f>
        <v>2002,0</v>
      </c>
      <c r="I395" s="562">
        <f>I396</f>
        <v>1688.2</v>
      </c>
      <c r="J395" s="562">
        <f t="shared" si="12"/>
        <v>1919.5</v>
      </c>
      <c r="K395" s="562">
        <f t="shared" si="12"/>
        <v>1951.6</v>
      </c>
      <c r="L395" s="562"/>
      <c r="M395" s="562"/>
    </row>
    <row r="396" spans="1:13" ht="15.75" customHeight="1">
      <c r="A396" s="236"/>
      <c r="B396" s="192"/>
      <c r="C396" s="17"/>
      <c r="D396" s="17"/>
      <c r="E396" s="17"/>
      <c r="F396" s="17"/>
      <c r="G396" s="254">
        <v>1893.4</v>
      </c>
      <c r="H396" s="484" t="s">
        <v>474</v>
      </c>
      <c r="I396" s="254">
        <v>1688.2</v>
      </c>
      <c r="J396" s="257">
        <v>1919.5</v>
      </c>
      <c r="K396" s="257">
        <v>1951.6</v>
      </c>
      <c r="L396" s="254"/>
      <c r="M396" s="254"/>
    </row>
    <row r="397" spans="1:13" ht="18.75" customHeight="1">
      <c r="A397" s="29"/>
      <c r="B397" s="325"/>
      <c r="C397" s="33"/>
      <c r="D397" s="33"/>
      <c r="E397" s="33"/>
      <c r="F397" s="33"/>
      <c r="G397" s="345">
        <f>G5+G15+G368+G382</f>
        <v>345574.1</v>
      </c>
      <c r="H397" s="345">
        <f>H5+H15+H368+H379+H382</f>
        <v>186481.60000000003</v>
      </c>
      <c r="I397" s="345">
        <f>I5+I15+I368+I379+I382</f>
        <v>153218.2</v>
      </c>
      <c r="J397" s="345">
        <f>J5+J15+J368+J379+J382</f>
        <v>151860.00000000003</v>
      </c>
      <c r="K397" s="345">
        <f>K5+K15+K368+K379+K382</f>
        <v>131289.1</v>
      </c>
      <c r="L397" s="345">
        <f>L5+L15+L368+L382</f>
        <v>3390</v>
      </c>
      <c r="M397" s="345">
        <f>M5+M15+M368+M382</f>
        <v>6020</v>
      </c>
    </row>
    <row r="398" spans="1:13" ht="15.75" customHeight="1">
      <c r="A398" s="134"/>
      <c r="B398" s="135"/>
      <c r="C398" s="136"/>
      <c r="D398" s="136"/>
      <c r="E398" s="136"/>
      <c r="F398" s="136"/>
      <c r="G398" s="307">
        <v>0</v>
      </c>
      <c r="H398" s="589"/>
      <c r="I398" s="307">
        <v>0</v>
      </c>
      <c r="J398" s="155">
        <f>L397</f>
        <v>3390</v>
      </c>
      <c r="K398" s="155">
        <f>M397</f>
        <v>6020</v>
      </c>
      <c r="L398" s="575">
        <f>L397/(J399-'Дох.'!H84)</f>
        <v>0.02897530005248033</v>
      </c>
      <c r="M398" s="575">
        <f>M397/(K399-'Дох.'!I84)</f>
        <v>0.05058802273940025</v>
      </c>
    </row>
    <row r="399" spans="1:13" ht="15.75" customHeight="1">
      <c r="A399" s="29"/>
      <c r="B399" s="30"/>
      <c r="C399" s="31"/>
      <c r="D399" s="31"/>
      <c r="E399" s="31"/>
      <c r="F399" s="31"/>
      <c r="G399" s="345">
        <f>G397+G398</f>
        <v>345574.1</v>
      </c>
      <c r="H399" s="590"/>
      <c r="I399" s="345">
        <f>I397+I398</f>
        <v>153218.2</v>
      </c>
      <c r="J399" s="345">
        <f>J397+J398</f>
        <v>155250.00000000003</v>
      </c>
      <c r="K399" s="345">
        <f>K397+K398</f>
        <v>137309.1</v>
      </c>
      <c r="L399" s="345"/>
      <c r="M399" s="345"/>
    </row>
    <row r="400" spans="1:13" ht="21" customHeight="1" hidden="1">
      <c r="A400" s="293" t="s">
        <v>184</v>
      </c>
      <c r="G400" s="401">
        <f>'Дох.'!F136</f>
        <v>283507.3</v>
      </c>
      <c r="H400" s="591"/>
      <c r="I400" s="401">
        <f>'Дох.'!G136</f>
        <v>148001.09999999998</v>
      </c>
      <c r="J400" s="401">
        <f>'Дох.'!H136</f>
        <v>152049.2</v>
      </c>
      <c r="K400" s="401">
        <f>'Дох.'!I136</f>
        <v>134117</v>
      </c>
      <c r="L400" s="401"/>
      <c r="M400" s="401"/>
    </row>
    <row r="401" spans="1:13" ht="14.25" customHeight="1" hidden="1">
      <c r="A401" s="293"/>
      <c r="G401" s="456"/>
      <c r="H401" s="591"/>
      <c r="I401" s="456"/>
      <c r="J401" s="189"/>
      <c r="K401" s="189"/>
      <c r="L401" s="189"/>
      <c r="M401" s="189"/>
    </row>
    <row r="402" spans="1:13" ht="16.5" customHeight="1" hidden="1">
      <c r="A402" s="435"/>
      <c r="B402" s="4"/>
      <c r="C402" s="4"/>
      <c r="D402" s="725" t="s">
        <v>464</v>
      </c>
      <c r="E402" s="726"/>
      <c r="F402" s="726"/>
      <c r="G402" s="592">
        <f>G400-G399</f>
        <v>-62066.79999999999</v>
      </c>
      <c r="H402" s="488"/>
      <c r="I402" s="593">
        <f>'Дох.'!G136-9!I399</f>
        <v>-5217.100000000035</v>
      </c>
      <c r="J402" s="594">
        <f>'Дох.'!H136-9!J399</f>
        <v>-3200.8000000000175</v>
      </c>
      <c r="K402" s="594">
        <f>'Дох.'!I136-9!K399</f>
        <v>-3192.100000000006</v>
      </c>
      <c r="L402" s="565"/>
      <c r="M402" s="565"/>
    </row>
    <row r="403" spans="1:13" ht="16.5" customHeight="1" hidden="1">
      <c r="A403" s="435"/>
      <c r="B403" s="4"/>
      <c r="C403" s="4"/>
      <c r="D403" s="730" t="s">
        <v>442</v>
      </c>
      <c r="E403" s="731"/>
      <c r="F403" s="570"/>
      <c r="G403" s="595">
        <v>2</v>
      </c>
      <c r="H403" s="488"/>
      <c r="I403" s="596">
        <f>'Ист.'!B14/'Дох.'!G5</f>
        <v>0.04676647866012201</v>
      </c>
      <c r="J403" s="597">
        <f>'Ист.'!B26/'Дох.'!H5</f>
        <v>0.028127674756624765</v>
      </c>
      <c r="K403" s="597">
        <f>'Ист.'!C26/'Дох.'!I5</f>
        <v>0.027563630962866303</v>
      </c>
      <c r="L403" s="565"/>
      <c r="M403" s="565"/>
    </row>
    <row r="404" spans="3:13" ht="15" customHeight="1" hidden="1">
      <c r="C404" s="286"/>
      <c r="D404" s="723" t="s">
        <v>394</v>
      </c>
      <c r="E404" s="724"/>
      <c r="F404" s="724"/>
      <c r="G404" s="457">
        <f>(G7+G17+G370+G384)/G399</f>
        <v>0.04340082199447239</v>
      </c>
      <c r="H404" s="489"/>
      <c r="I404" s="457">
        <f>(I7+I17+I370+I384)/I399</f>
        <v>0.10892570203800854</v>
      </c>
      <c r="J404" s="287">
        <f>(J7+J17+J370+J384)/J399</f>
        <v>0.10746795491143316</v>
      </c>
      <c r="K404" s="287">
        <f>(K7+K17+K370+K384)/K399</f>
        <v>0.11779991275159477</v>
      </c>
      <c r="L404" s="287"/>
      <c r="M404" s="287"/>
    </row>
    <row r="405" spans="3:13" ht="17.25" customHeight="1" hidden="1">
      <c r="C405" s="732" t="s">
        <v>736</v>
      </c>
      <c r="D405" s="678"/>
      <c r="E405" s="678"/>
      <c r="F405" s="678"/>
      <c r="G405" s="456">
        <f>G7+G17+G370+G384</f>
        <v>14998.2</v>
      </c>
      <c r="H405" s="591"/>
      <c r="I405" s="456">
        <f>I7+I17+I370+I384</f>
        <v>16689.4</v>
      </c>
      <c r="J405" s="189">
        <f>J7+J17+J370+J384</f>
        <v>16684.4</v>
      </c>
      <c r="K405" s="189">
        <f>K7+K17+K370+K384</f>
        <v>16175.000000000002</v>
      </c>
      <c r="L405" s="189"/>
      <c r="M405" s="189"/>
    </row>
    <row r="406" spans="4:13" ht="1.5" customHeight="1" hidden="1">
      <c r="D406" s="732"/>
      <c r="E406" s="678"/>
      <c r="F406" s="678"/>
      <c r="G406" s="458"/>
      <c r="H406" s="591"/>
      <c r="I406" s="458"/>
      <c r="J406" s="137"/>
      <c r="K406" s="137"/>
      <c r="L406" s="137"/>
      <c r="M406" s="137"/>
    </row>
    <row r="407" spans="5:13" ht="0.75" customHeight="1" hidden="1">
      <c r="E407" s="735" t="s">
        <v>88</v>
      </c>
      <c r="F407" s="613"/>
      <c r="G407" s="598"/>
      <c r="H407" s="591"/>
      <c r="I407" s="598"/>
      <c r="J407" s="264"/>
      <c r="K407" s="264"/>
      <c r="L407" s="264"/>
      <c r="M407" s="264"/>
    </row>
    <row r="408" spans="5:13" ht="12.75" hidden="1">
      <c r="E408" s="735" t="s">
        <v>69</v>
      </c>
      <c r="F408" s="735"/>
      <c r="G408" s="598"/>
      <c r="H408" s="490"/>
      <c r="I408" s="598"/>
      <c r="J408" s="264"/>
      <c r="K408" s="264"/>
      <c r="L408" s="264"/>
      <c r="M408" s="264"/>
    </row>
    <row r="409" spans="5:13" ht="3" customHeight="1" hidden="1">
      <c r="E409" s="735" t="s">
        <v>454</v>
      </c>
      <c r="F409" s="735"/>
      <c r="G409" s="459"/>
      <c r="H409" s="490"/>
      <c r="I409" s="459"/>
      <c r="J409" s="74"/>
      <c r="K409" s="74"/>
      <c r="L409" s="74"/>
      <c r="M409" s="74"/>
    </row>
    <row r="410" spans="5:13" ht="15" customHeight="1" hidden="1">
      <c r="E410" s="321" t="s">
        <v>88</v>
      </c>
      <c r="F410" s="321"/>
      <c r="G410" s="456">
        <f>G47+G59+G87+G88+G108+G121+G126+G157+G159+G171+G186+G190+G205+G214+G222+G260+G271+G376+G93+G106</f>
        <v>128492.5</v>
      </c>
      <c r="H410" s="490"/>
      <c r="I410" s="456">
        <f>I47+I59+I87+I88+I106+I108+I112+I115+I116+I121+I151+I152+I153+I157+I159+I171+I184+I186+I205+I222+I226+I260+I263+I271+I376</f>
        <v>33930.1</v>
      </c>
      <c r="J410" s="456">
        <f>J47+J59+J87+J88+J106+J108+J112+J115+J116+J121+J151+J152+J153+J157+J159+J171+J184+J186+J205+J222+J226+J260+J263+J271+J376</f>
        <v>29101.899999999998</v>
      </c>
      <c r="K410" s="456">
        <f>K47+K59+K87+K88+K106+K108+K112+K115+K116+K121+K151+K152+K153+K157+K159+K171+K184+K186+K205+K222+K226+K260+K263+K271+K376</f>
        <v>12186.9</v>
      </c>
      <c r="L410" s="456"/>
      <c r="M410" s="456"/>
    </row>
    <row r="411" spans="5:13" ht="15.75" customHeight="1" hidden="1">
      <c r="E411" s="321" t="s">
        <v>69</v>
      </c>
      <c r="F411" s="321"/>
      <c r="G411" s="456">
        <f>G412-G410</f>
        <v>217081.59999999998</v>
      </c>
      <c r="H411" s="490"/>
      <c r="I411" s="456">
        <f>I412-I410</f>
        <v>119288.1</v>
      </c>
      <c r="J411" s="456">
        <f>J412-J410</f>
        <v>122758.10000000003</v>
      </c>
      <c r="K411" s="456">
        <f>K412-K410</f>
        <v>119102.20000000001</v>
      </c>
      <c r="L411" s="456"/>
      <c r="M411" s="456"/>
    </row>
    <row r="412" spans="5:13" ht="12.75" hidden="1">
      <c r="E412" s="321" t="s">
        <v>454</v>
      </c>
      <c r="F412" s="321"/>
      <c r="G412" s="456">
        <f>G397</f>
        <v>345574.1</v>
      </c>
      <c r="H412" s="490"/>
      <c r="I412" s="456">
        <f>I397</f>
        <v>153218.2</v>
      </c>
      <c r="J412" s="456">
        <f>J397</f>
        <v>151860.00000000003</v>
      </c>
      <c r="K412" s="456">
        <f>K397</f>
        <v>131289.1</v>
      </c>
      <c r="L412" s="456"/>
      <c r="M412" s="456"/>
    </row>
    <row r="413" spans="7:13" ht="4.5" customHeight="1">
      <c r="G413" s="460"/>
      <c r="H413" s="591"/>
      <c r="I413" s="460"/>
      <c r="J413" s="460"/>
      <c r="K413" s="460"/>
      <c r="L413" s="460"/>
      <c r="M413" s="460"/>
    </row>
    <row r="414" spans="5:13" ht="12.75" hidden="1">
      <c r="E414" s="734" t="s">
        <v>567</v>
      </c>
      <c r="F414" s="734"/>
      <c r="G414" s="456">
        <f>G27+G29+G67+G74+G86+G104+G117+G127+G131+G133+G136+G148+G156+G161+G165+G200+G204+G218+G227+G229+G242+G256+G266+G271+G273+G274+G277+G281+G296+G310+G313+G320+G322+G335+G338+G350+G352+G355+G367+G395</f>
        <v>307454.7000000001</v>
      </c>
      <c r="H414" s="491"/>
      <c r="I414" s="456">
        <f>I27+I29+I67+I74+I86+I104+I117+I127+I131+I133+I136+I148+I156+I161+I165+I200+I204+I218+I227+I229+I242+I256+I266+I271+I273+I274+I277+I281+I296+I310+I313+I320+I322+I335+I338+I350+I352+I355+I367+I395</f>
        <v>116115.59999999999</v>
      </c>
      <c r="J414" s="456">
        <f>J27+J29+J67+J74+J86+J104+J117+J127+J131+J133+J136+J148+J156+J161+J165+J200+J204+J218+J227+J229+J242+J256+J266+J271+J273+J274+J277+J281+J296+J310+J313+J320+J322+J335+J338+J350+J352+J355+J367+J395</f>
        <v>115251.30000000002</v>
      </c>
      <c r="K414" s="456">
        <f>K27+K29+K67+K74+K86+K104+K117+K127+K131+K133+K136+K148+K156+K161+K165+K200+K204+K218+K227+K229+K242+K256+K266+K271+K273+K274+K277+K281+K296+K310+K313+K320+K322+K335+K338+K350+K352+K355+K367+K395</f>
        <v>95125.90000000001</v>
      </c>
      <c r="L414" s="456"/>
      <c r="M414" s="456"/>
    </row>
    <row r="415" spans="4:13" ht="12.75" hidden="1">
      <c r="D415" s="2"/>
      <c r="E415" s="2" t="s">
        <v>442</v>
      </c>
      <c r="G415" s="599">
        <f>G414/G399</f>
        <v>0.8896925435094822</v>
      </c>
      <c r="H415" s="591"/>
      <c r="I415" s="599">
        <f>I414/I399</f>
        <v>0.7578446946903173</v>
      </c>
      <c r="J415" s="566">
        <f>J414/J399</f>
        <v>0.742359420289855</v>
      </c>
      <c r="K415" s="566">
        <f>K414/K399</f>
        <v>0.6927865669500419</v>
      </c>
      <c r="L415" s="566"/>
      <c r="M415" s="566"/>
    </row>
    <row r="416" spans="5:13" ht="12.75">
      <c r="E416" s="48"/>
      <c r="F416" s="48"/>
      <c r="G416" s="476"/>
      <c r="H416" s="232"/>
      <c r="I416" s="476"/>
      <c r="J416" s="340"/>
      <c r="K416" s="340"/>
      <c r="L416" s="340"/>
      <c r="M416" s="340"/>
    </row>
    <row r="417" spans="5:13" s="2" customFormat="1" ht="12.75">
      <c r="E417" s="290"/>
      <c r="F417" s="290"/>
      <c r="G417" s="447"/>
      <c r="H417" s="492"/>
      <c r="I417" s="447"/>
      <c r="J417" s="447"/>
      <c r="K417" s="447"/>
      <c r="L417" s="283"/>
      <c r="M417" s="283"/>
    </row>
    <row r="418" spans="1:13" ht="18.75" customHeight="1">
      <c r="A418" s="2"/>
      <c r="E418" s="290"/>
      <c r="F418" s="290"/>
      <c r="G418" s="461"/>
      <c r="H418" s="492"/>
      <c r="I418" s="461"/>
      <c r="J418" s="291"/>
      <c r="K418" s="291"/>
      <c r="L418" s="291"/>
      <c r="M418" s="291"/>
    </row>
    <row r="419" spans="1:13" s="409" customFormat="1" ht="12.75">
      <c r="A419" s="465"/>
      <c r="E419" s="410"/>
      <c r="F419" s="410"/>
      <c r="G419" s="462"/>
      <c r="H419" s="600"/>
      <c r="I419" s="462"/>
      <c r="J419" s="411"/>
      <c r="K419" s="411"/>
      <c r="L419" s="411"/>
      <c r="M419" s="411"/>
    </row>
    <row r="420" spans="5:13" ht="12.75">
      <c r="E420" s="733"/>
      <c r="F420" s="733"/>
      <c r="G420" s="463"/>
      <c r="H420" s="492"/>
      <c r="I420" s="463"/>
      <c r="J420" s="417"/>
      <c r="K420" s="292"/>
      <c r="L420" s="292"/>
      <c r="M420" s="292"/>
    </row>
  </sheetData>
  <sheetProtection/>
  <mergeCells count="14">
    <mergeCell ref="C405:F405"/>
    <mergeCell ref="E420:F420"/>
    <mergeCell ref="D406:F406"/>
    <mergeCell ref="E414:F414"/>
    <mergeCell ref="E407:F407"/>
    <mergeCell ref="E408:F408"/>
    <mergeCell ref="E409:F409"/>
    <mergeCell ref="A1:F1"/>
    <mergeCell ref="A2:F2"/>
    <mergeCell ref="D404:F404"/>
    <mergeCell ref="D402:F402"/>
    <mergeCell ref="I2:K2"/>
    <mergeCell ref="L2:M2"/>
    <mergeCell ref="D403:E403"/>
  </mergeCells>
  <printOptions/>
  <pageMargins left="0.3937007874015748" right="0" top="0" bottom="0" header="0.4330708661417323" footer="0.1968503937007874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47"/>
  <sheetViews>
    <sheetView view="pageBreakPreview" zoomScaleSheetLayoutView="100" zoomScalePageLayoutView="0" workbookViewId="0" topLeftCell="A1">
      <pane xSplit="2" ySplit="5" topLeftCell="F129" activePane="bottomRight" state="frozen"/>
      <selection pane="topLeft" activeCell="A1" sqref="A1"/>
      <selection pane="topRight" activeCell="B1" sqref="B1"/>
      <selection pane="bottomLeft" activeCell="A112" sqref="A112"/>
      <selection pane="bottomRight" activeCell="A2" sqref="A1:B16384"/>
    </sheetView>
  </sheetViews>
  <sheetFormatPr defaultColWidth="9.00390625" defaultRowHeight="12.75"/>
  <cols>
    <col min="1" max="1" width="28.75390625" style="0" hidden="1" customWidth="1"/>
    <col min="2" max="2" width="62.75390625" style="0" hidden="1" customWidth="1"/>
    <col min="3" max="3" width="13.125" style="48" hidden="1" customWidth="1"/>
    <col min="4" max="5" width="9.75390625" style="48" hidden="1" customWidth="1"/>
    <col min="6" max="6" width="15.125" style="235" customWidth="1"/>
    <col min="7" max="7" width="9.75390625" style="612" customWidth="1"/>
    <col min="8" max="9" width="9.375" style="612" customWidth="1"/>
  </cols>
  <sheetData>
    <row r="1" spans="1:9" ht="19.5" customHeight="1">
      <c r="A1" s="736"/>
      <c r="B1" s="736"/>
      <c r="C1" s="613"/>
      <c r="D1" s="613"/>
      <c r="E1" s="116"/>
      <c r="F1" s="559"/>
      <c r="G1" s="229"/>
      <c r="H1" s="229"/>
      <c r="I1" s="229"/>
    </row>
    <row r="2" spans="1:9" ht="14.25" customHeight="1">
      <c r="A2" s="8"/>
      <c r="B2" s="9"/>
      <c r="C2" s="738" t="s">
        <v>677</v>
      </c>
      <c r="D2" s="738"/>
      <c r="E2" s="416"/>
      <c r="F2" s="416"/>
      <c r="G2" s="439"/>
      <c r="H2" s="739" t="s">
        <v>450</v>
      </c>
      <c r="I2" s="722"/>
    </row>
    <row r="3" spans="1:9" ht="57.75" customHeight="1">
      <c r="A3" s="99"/>
      <c r="B3" s="127"/>
      <c r="C3" s="276"/>
      <c r="D3" s="100"/>
      <c r="E3" s="276"/>
      <c r="F3" s="440"/>
      <c r="G3" s="440"/>
      <c r="H3" s="440"/>
      <c r="I3" s="440"/>
    </row>
    <row r="4" spans="1:9" ht="9.75" customHeight="1">
      <c r="A4" s="129"/>
      <c r="B4" s="130"/>
      <c r="C4" s="277"/>
      <c r="D4" s="130">
        <v>7</v>
      </c>
      <c r="E4" s="277"/>
      <c r="F4" s="277"/>
      <c r="G4" s="441">
        <v>7</v>
      </c>
      <c r="H4" s="441">
        <v>7</v>
      </c>
      <c r="I4" s="441">
        <v>7</v>
      </c>
    </row>
    <row r="5" spans="1:9" ht="14.25">
      <c r="A5" s="494"/>
      <c r="B5" s="52"/>
      <c r="C5" s="278" t="e">
        <f>C6+C18+C20+C30+C49+C65+C77+C42+C11</f>
        <v>#REF!</v>
      </c>
      <c r="D5" s="278" t="e">
        <f>D6+D18+D20+D30+D49+D65+D77+D42+D11</f>
        <v>#REF!</v>
      </c>
      <c r="E5" s="278" t="e">
        <f>E6+E18+E20+E30+E49+E65+E77+E42+E11</f>
        <v>#REF!</v>
      </c>
      <c r="F5" s="603">
        <f>F6+F11+F18+F20+F30+F42+F49+F62+F65+F77</f>
        <v>130837.6</v>
      </c>
      <c r="G5" s="603">
        <f>G6+G11+G18+G20+G30+G42+G49+G62+G65+G77</f>
        <v>111556.4</v>
      </c>
      <c r="H5" s="603">
        <f>H6+H18+H20+H30+H49+H65+H77+H42+H11+H62</f>
        <v>113795.4</v>
      </c>
      <c r="I5" s="603">
        <f>I6+I18+I20+I30+I49+I65+I77+I42+I11+I62</f>
        <v>115808.4</v>
      </c>
    </row>
    <row r="6" spans="1:9" ht="12.75" customHeight="1">
      <c r="A6" s="495"/>
      <c r="B6" s="496"/>
      <c r="C6" s="59">
        <f aca="true" t="shared" si="0" ref="C6:I6">C7</f>
        <v>20860</v>
      </c>
      <c r="D6" s="59">
        <f t="shared" si="0"/>
        <v>20860</v>
      </c>
      <c r="E6" s="59">
        <f t="shared" si="0"/>
        <v>20860</v>
      </c>
      <c r="F6" s="540">
        <f t="shared" si="0"/>
        <v>22350</v>
      </c>
      <c r="G6" s="540">
        <f t="shared" si="0"/>
        <v>21438</v>
      </c>
      <c r="H6" s="540">
        <f t="shared" si="0"/>
        <v>22316</v>
      </c>
      <c r="I6" s="540">
        <f t="shared" si="0"/>
        <v>23105.000000000004</v>
      </c>
    </row>
    <row r="7" spans="1:9" ht="14.25" customHeight="1">
      <c r="A7" s="497"/>
      <c r="B7" s="498"/>
      <c r="C7" s="60">
        <f aca="true" t="shared" si="1" ref="C7:I7">C8+C9+C10</f>
        <v>20860</v>
      </c>
      <c r="D7" s="60">
        <f t="shared" si="1"/>
        <v>20860</v>
      </c>
      <c r="E7" s="60">
        <f t="shared" si="1"/>
        <v>20860</v>
      </c>
      <c r="F7" s="541">
        <f t="shared" si="1"/>
        <v>22350</v>
      </c>
      <c r="G7" s="541">
        <f t="shared" si="1"/>
        <v>21438</v>
      </c>
      <c r="H7" s="541">
        <f t="shared" si="1"/>
        <v>22316</v>
      </c>
      <c r="I7" s="541">
        <f t="shared" si="1"/>
        <v>23105.000000000004</v>
      </c>
    </row>
    <row r="8" spans="1:9" ht="81" customHeight="1">
      <c r="A8" s="493"/>
      <c r="B8" s="103"/>
      <c r="C8" s="412">
        <v>20675</v>
      </c>
      <c r="D8" s="412">
        <v>20675</v>
      </c>
      <c r="E8" s="412">
        <v>20675</v>
      </c>
      <c r="F8" s="443">
        <v>22150</v>
      </c>
      <c r="G8" s="443">
        <v>21236</v>
      </c>
      <c r="H8" s="443">
        <v>22105.7</v>
      </c>
      <c r="I8" s="443">
        <v>22888.2</v>
      </c>
    </row>
    <row r="9" spans="1:9" ht="113.25" customHeight="1">
      <c r="A9" s="493"/>
      <c r="B9" s="103"/>
      <c r="C9" s="412">
        <v>75</v>
      </c>
      <c r="D9" s="412">
        <v>75</v>
      </c>
      <c r="E9" s="412">
        <v>98</v>
      </c>
      <c r="F9" s="443">
        <v>105</v>
      </c>
      <c r="G9" s="443">
        <v>67.7</v>
      </c>
      <c r="H9" s="443">
        <v>70.5</v>
      </c>
      <c r="I9" s="443">
        <v>72.9</v>
      </c>
    </row>
    <row r="10" spans="1:9" ht="51" customHeight="1">
      <c r="A10" s="493"/>
      <c r="B10" s="103"/>
      <c r="C10" s="412">
        <v>110</v>
      </c>
      <c r="D10" s="412">
        <v>110</v>
      </c>
      <c r="E10" s="412">
        <v>87</v>
      </c>
      <c r="F10" s="443">
        <v>95</v>
      </c>
      <c r="G10" s="443">
        <v>134.3</v>
      </c>
      <c r="H10" s="443">
        <v>139.8</v>
      </c>
      <c r="I10" s="443">
        <v>143.9</v>
      </c>
    </row>
    <row r="11" spans="1:9" ht="45.75" customHeight="1">
      <c r="A11" s="495"/>
      <c r="B11" s="499"/>
      <c r="C11" s="59">
        <f aca="true" t="shared" si="2" ref="C11:I11">C12</f>
        <v>2135</v>
      </c>
      <c r="D11" s="59">
        <f t="shared" si="2"/>
        <v>2135</v>
      </c>
      <c r="E11" s="59">
        <f t="shared" si="2"/>
        <v>2135</v>
      </c>
      <c r="F11" s="540">
        <f t="shared" si="2"/>
        <v>29952.3</v>
      </c>
      <c r="G11" s="540">
        <f t="shared" si="2"/>
        <v>18387.4</v>
      </c>
      <c r="H11" s="540">
        <f t="shared" si="2"/>
        <v>18887.4</v>
      </c>
      <c r="I11" s="540">
        <f t="shared" si="2"/>
        <v>19387.4</v>
      </c>
    </row>
    <row r="12" spans="1:9" ht="32.25" customHeight="1">
      <c r="A12" s="500"/>
      <c r="B12" s="501"/>
      <c r="C12" s="60">
        <f>C14+C15+C16+C17</f>
        <v>2135</v>
      </c>
      <c r="D12" s="60">
        <f aca="true" t="shared" si="3" ref="D12:I12">D14+D15+D16+D17+D13</f>
        <v>2135</v>
      </c>
      <c r="E12" s="60">
        <f t="shared" si="3"/>
        <v>2135</v>
      </c>
      <c r="F12" s="540">
        <f t="shared" si="3"/>
        <v>29952.3</v>
      </c>
      <c r="G12" s="540">
        <f t="shared" si="3"/>
        <v>18387.4</v>
      </c>
      <c r="H12" s="540">
        <f t="shared" si="3"/>
        <v>18887.4</v>
      </c>
      <c r="I12" s="540">
        <f t="shared" si="3"/>
        <v>19387.4</v>
      </c>
    </row>
    <row r="13" spans="1:9" ht="33" customHeight="1">
      <c r="A13" s="150"/>
      <c r="B13" s="103"/>
      <c r="C13" s="60"/>
      <c r="D13" s="413">
        <v>0</v>
      </c>
      <c r="E13" s="412">
        <v>0</v>
      </c>
      <c r="F13" s="443">
        <v>27731</v>
      </c>
      <c r="G13" s="443">
        <v>16000</v>
      </c>
      <c r="H13" s="443">
        <v>16500</v>
      </c>
      <c r="I13" s="443">
        <v>17000</v>
      </c>
    </row>
    <row r="14" spans="1:9" ht="63" customHeight="1">
      <c r="A14" s="150"/>
      <c r="B14" s="432"/>
      <c r="C14" s="58">
        <v>735</v>
      </c>
      <c r="D14" s="58">
        <v>735</v>
      </c>
      <c r="E14" s="58">
        <v>735</v>
      </c>
      <c r="F14" s="442">
        <v>771</v>
      </c>
      <c r="G14" s="442">
        <v>1004.2</v>
      </c>
      <c r="H14" s="442">
        <v>1004.2</v>
      </c>
      <c r="I14" s="442">
        <v>1004.2</v>
      </c>
    </row>
    <row r="15" spans="1:9" ht="78" customHeight="1">
      <c r="A15" s="150"/>
      <c r="B15" s="432"/>
      <c r="C15" s="58">
        <v>9</v>
      </c>
      <c r="D15" s="58">
        <v>9</v>
      </c>
      <c r="E15" s="58">
        <v>9</v>
      </c>
      <c r="F15" s="442">
        <v>5</v>
      </c>
      <c r="G15" s="442">
        <v>7.6</v>
      </c>
      <c r="H15" s="442">
        <v>7.6</v>
      </c>
      <c r="I15" s="442">
        <v>7.6</v>
      </c>
    </row>
    <row r="16" spans="1:9" ht="62.25" customHeight="1">
      <c r="A16" s="150"/>
      <c r="B16" s="432"/>
      <c r="C16" s="58">
        <v>1391</v>
      </c>
      <c r="D16" s="58">
        <v>1391</v>
      </c>
      <c r="E16" s="58">
        <v>1391</v>
      </c>
      <c r="F16" s="442">
        <v>1445.3</v>
      </c>
      <c r="G16" s="442">
        <v>1375.6</v>
      </c>
      <c r="H16" s="442">
        <v>1375.6</v>
      </c>
      <c r="I16" s="442">
        <v>1375.6</v>
      </c>
    </row>
    <row r="17" spans="1:9" ht="63" customHeight="1">
      <c r="A17" s="150"/>
      <c r="B17" s="103"/>
      <c r="C17" s="58">
        <v>0</v>
      </c>
      <c r="D17" s="58">
        <v>0</v>
      </c>
      <c r="E17" s="58">
        <v>0</v>
      </c>
      <c r="F17" s="442">
        <v>0</v>
      </c>
      <c r="G17" s="442">
        <v>0</v>
      </c>
      <c r="H17" s="442">
        <v>0</v>
      </c>
      <c r="I17" s="442">
        <v>0</v>
      </c>
    </row>
    <row r="18" spans="1:9" ht="14.25" customHeight="1">
      <c r="A18" s="495"/>
      <c r="B18" s="496"/>
      <c r="C18" s="59">
        <f aca="true" t="shared" si="4" ref="C18:I18">C19</f>
        <v>1303</v>
      </c>
      <c r="D18" s="59">
        <f t="shared" si="4"/>
        <v>1303</v>
      </c>
      <c r="E18" s="59">
        <f t="shared" si="4"/>
        <v>507.6</v>
      </c>
      <c r="F18" s="540">
        <f t="shared" si="4"/>
        <v>600</v>
      </c>
      <c r="G18" s="540">
        <f t="shared" si="4"/>
        <v>83</v>
      </c>
      <c r="H18" s="540">
        <f t="shared" si="4"/>
        <v>83</v>
      </c>
      <c r="I18" s="540">
        <f t="shared" si="4"/>
        <v>83</v>
      </c>
    </row>
    <row r="19" spans="1:9" ht="18" customHeight="1">
      <c r="A19" s="502"/>
      <c r="B19" s="89"/>
      <c r="C19" s="58">
        <v>1303</v>
      </c>
      <c r="D19" s="58">
        <v>1303</v>
      </c>
      <c r="E19" s="279">
        <v>507.6</v>
      </c>
      <c r="F19" s="443">
        <v>600</v>
      </c>
      <c r="G19" s="443">
        <v>83</v>
      </c>
      <c r="H19" s="443">
        <v>83</v>
      </c>
      <c r="I19" s="443">
        <v>83</v>
      </c>
    </row>
    <row r="20" spans="1:9" ht="15" customHeight="1">
      <c r="A20" s="495"/>
      <c r="B20" s="496"/>
      <c r="C20" s="59">
        <f>C21+C25</f>
        <v>46946</v>
      </c>
      <c r="D20" s="59">
        <f>D21+D25</f>
        <v>46946</v>
      </c>
      <c r="E20" s="59">
        <f>E21+E25</f>
        <v>44250</v>
      </c>
      <c r="F20" s="540">
        <f>F21+F23+F25</f>
        <v>49000</v>
      </c>
      <c r="G20" s="540">
        <f>G21+G23+G25</f>
        <v>45143</v>
      </c>
      <c r="H20" s="540">
        <f>H21+H23+H25</f>
        <v>45804</v>
      </c>
      <c r="I20" s="540">
        <f>I21+I23+I25</f>
        <v>46473</v>
      </c>
    </row>
    <row r="21" spans="1:9" ht="15" customHeight="1">
      <c r="A21" s="497"/>
      <c r="B21" s="498"/>
      <c r="C21" s="60">
        <f aca="true" t="shared" si="5" ref="C21:I23">C22</f>
        <v>2350</v>
      </c>
      <c r="D21" s="60">
        <f t="shared" si="5"/>
        <v>2350</v>
      </c>
      <c r="E21" s="60">
        <f t="shared" si="5"/>
        <v>2350</v>
      </c>
      <c r="F21" s="540">
        <f t="shared" si="5"/>
        <v>2500</v>
      </c>
      <c r="G21" s="540">
        <f t="shared" si="5"/>
        <v>2210</v>
      </c>
      <c r="H21" s="540">
        <f t="shared" si="5"/>
        <v>2230</v>
      </c>
      <c r="I21" s="540">
        <f t="shared" si="5"/>
        <v>2256</v>
      </c>
    </row>
    <row r="22" spans="1:9" ht="47.25" customHeight="1">
      <c r="A22" s="203"/>
      <c r="B22" s="89"/>
      <c r="C22" s="58">
        <v>2350</v>
      </c>
      <c r="D22" s="58">
        <v>2350</v>
      </c>
      <c r="E22" s="58">
        <v>2350</v>
      </c>
      <c r="F22" s="443">
        <v>2500</v>
      </c>
      <c r="G22" s="443">
        <v>2210</v>
      </c>
      <c r="H22" s="443">
        <v>2230</v>
      </c>
      <c r="I22" s="443">
        <v>2256</v>
      </c>
    </row>
    <row r="23" spans="1:9" ht="16.5" customHeight="1">
      <c r="A23" s="497"/>
      <c r="B23" s="498"/>
      <c r="C23" s="60">
        <f t="shared" si="5"/>
        <v>2350</v>
      </c>
      <c r="D23" s="60">
        <f t="shared" si="5"/>
        <v>2350</v>
      </c>
      <c r="E23" s="60">
        <f t="shared" si="5"/>
        <v>2350</v>
      </c>
      <c r="F23" s="540">
        <f t="shared" si="5"/>
        <v>0</v>
      </c>
      <c r="G23" s="540">
        <f t="shared" si="5"/>
        <v>5950</v>
      </c>
      <c r="H23" s="540">
        <f t="shared" si="5"/>
        <v>6200</v>
      </c>
      <c r="I23" s="540">
        <f t="shared" si="5"/>
        <v>6450</v>
      </c>
    </row>
    <row r="24" spans="1:9" ht="16.5" customHeight="1">
      <c r="A24" s="203"/>
      <c r="B24" s="89"/>
      <c r="C24" s="58">
        <v>2350</v>
      </c>
      <c r="D24" s="58">
        <v>2350</v>
      </c>
      <c r="E24" s="58">
        <v>2350</v>
      </c>
      <c r="F24" s="443">
        <v>0</v>
      </c>
      <c r="G24" s="443">
        <v>5950</v>
      </c>
      <c r="H24" s="443">
        <v>6200</v>
      </c>
      <c r="I24" s="443">
        <v>6450</v>
      </c>
    </row>
    <row r="25" spans="1:9" ht="15.75" customHeight="1">
      <c r="A25" s="497"/>
      <c r="B25" s="498"/>
      <c r="C25" s="60">
        <f aca="true" t="shared" si="6" ref="C25:I25">C26+C28</f>
        <v>44596</v>
      </c>
      <c r="D25" s="60">
        <f t="shared" si="6"/>
        <v>44596</v>
      </c>
      <c r="E25" s="60">
        <f t="shared" si="6"/>
        <v>41900</v>
      </c>
      <c r="F25" s="540">
        <f>F26+F28</f>
        <v>46500</v>
      </c>
      <c r="G25" s="540">
        <f t="shared" si="6"/>
        <v>36983</v>
      </c>
      <c r="H25" s="540">
        <f t="shared" si="6"/>
        <v>37374</v>
      </c>
      <c r="I25" s="540">
        <f t="shared" si="6"/>
        <v>37767</v>
      </c>
    </row>
    <row r="26" spans="1:9" ht="18.75" customHeight="1">
      <c r="A26" s="503"/>
      <c r="B26" s="504"/>
      <c r="C26" s="57">
        <f aca="true" t="shared" si="7" ref="C26:I26">C27</f>
        <v>34196</v>
      </c>
      <c r="D26" s="57">
        <f t="shared" si="7"/>
        <v>34196</v>
      </c>
      <c r="E26" s="57">
        <f t="shared" si="7"/>
        <v>31500</v>
      </c>
      <c r="F26" s="539">
        <f t="shared" si="7"/>
        <v>35000</v>
      </c>
      <c r="G26" s="539">
        <f t="shared" si="7"/>
        <v>27800</v>
      </c>
      <c r="H26" s="539">
        <f t="shared" si="7"/>
        <v>28100</v>
      </c>
      <c r="I26" s="539">
        <f t="shared" si="7"/>
        <v>28400</v>
      </c>
    </row>
    <row r="27" spans="1:9" ht="33" customHeight="1">
      <c r="A27" s="203"/>
      <c r="B27" s="432"/>
      <c r="C27" s="58">
        <v>34196</v>
      </c>
      <c r="D27" s="58">
        <v>34196</v>
      </c>
      <c r="E27" s="58">
        <v>31500</v>
      </c>
      <c r="F27" s="443">
        <v>35000</v>
      </c>
      <c r="G27" s="443">
        <v>27800</v>
      </c>
      <c r="H27" s="443">
        <v>28100</v>
      </c>
      <c r="I27" s="443">
        <v>28400</v>
      </c>
    </row>
    <row r="28" spans="1:9" ht="18" customHeight="1">
      <c r="A28" s="503"/>
      <c r="B28" s="504"/>
      <c r="C28" s="57">
        <f aca="true" t="shared" si="8" ref="C28:I28">C29</f>
        <v>10400</v>
      </c>
      <c r="D28" s="57">
        <f t="shared" si="8"/>
        <v>10400</v>
      </c>
      <c r="E28" s="57">
        <f t="shared" si="8"/>
        <v>10400</v>
      </c>
      <c r="F28" s="539">
        <f t="shared" si="8"/>
        <v>11500</v>
      </c>
      <c r="G28" s="539">
        <f t="shared" si="8"/>
        <v>9183</v>
      </c>
      <c r="H28" s="539">
        <f t="shared" si="8"/>
        <v>9274</v>
      </c>
      <c r="I28" s="539">
        <f t="shared" si="8"/>
        <v>9367</v>
      </c>
    </row>
    <row r="29" spans="1:9" ht="32.25" customHeight="1">
      <c r="A29" s="203"/>
      <c r="B29" s="432"/>
      <c r="C29" s="58">
        <v>10400</v>
      </c>
      <c r="D29" s="58">
        <v>10400</v>
      </c>
      <c r="E29" s="58">
        <v>10400</v>
      </c>
      <c r="F29" s="443">
        <v>11500</v>
      </c>
      <c r="G29" s="443">
        <v>9183</v>
      </c>
      <c r="H29" s="443">
        <v>9274</v>
      </c>
      <c r="I29" s="443">
        <v>9367</v>
      </c>
    </row>
    <row r="30" spans="1:9" ht="47.25" customHeight="1">
      <c r="A30" s="495"/>
      <c r="B30" s="496"/>
      <c r="C30" s="59">
        <f aca="true" t="shared" si="9" ref="C30:I30">C31+C40</f>
        <v>22600</v>
      </c>
      <c r="D30" s="59">
        <f t="shared" si="9"/>
        <v>22600</v>
      </c>
      <c r="E30" s="59">
        <f t="shared" si="9"/>
        <v>21850</v>
      </c>
      <c r="F30" s="540">
        <f>F31+F40</f>
        <v>17300</v>
      </c>
      <c r="G30" s="540">
        <f t="shared" si="9"/>
        <v>17400</v>
      </c>
      <c r="H30" s="540">
        <f t="shared" si="9"/>
        <v>17500</v>
      </c>
      <c r="I30" s="540">
        <f t="shared" si="9"/>
        <v>17500</v>
      </c>
    </row>
    <row r="31" spans="1:9" ht="89.25" customHeight="1">
      <c r="A31" s="497"/>
      <c r="B31" s="498"/>
      <c r="C31" s="62">
        <f>C32+C34+C36</f>
        <v>22600</v>
      </c>
      <c r="D31" s="62">
        <f>D32+D34+D36</f>
        <v>22600</v>
      </c>
      <c r="E31" s="62">
        <f>E32+E34+E36</f>
        <v>21850</v>
      </c>
      <c r="F31" s="539">
        <f>F32+F34+F36+F38</f>
        <v>17300</v>
      </c>
      <c r="G31" s="539">
        <f>G32+G34+G36+G38</f>
        <v>17400</v>
      </c>
      <c r="H31" s="539">
        <f>H32+H34+H36+H38</f>
        <v>17500</v>
      </c>
      <c r="I31" s="539">
        <f>I32+I34+I36+I38</f>
        <v>17500</v>
      </c>
    </row>
    <row r="32" spans="1:9" ht="73.5" customHeight="1">
      <c r="A32" s="503"/>
      <c r="B32" s="505"/>
      <c r="C32" s="57">
        <f aca="true" t="shared" si="10" ref="C32:I32">C33</f>
        <v>3000</v>
      </c>
      <c r="D32" s="57">
        <f t="shared" si="10"/>
        <v>3000</v>
      </c>
      <c r="E32" s="57">
        <f t="shared" si="10"/>
        <v>2700</v>
      </c>
      <c r="F32" s="542">
        <f t="shared" si="10"/>
        <v>2000</v>
      </c>
      <c r="G32" s="542">
        <f t="shared" si="10"/>
        <v>2900</v>
      </c>
      <c r="H32" s="542">
        <f t="shared" si="10"/>
        <v>3000</v>
      </c>
      <c r="I32" s="542">
        <f t="shared" si="10"/>
        <v>3000</v>
      </c>
    </row>
    <row r="33" spans="1:9" ht="76.5" customHeight="1">
      <c r="A33" s="203"/>
      <c r="B33" s="89"/>
      <c r="C33" s="58">
        <v>3000</v>
      </c>
      <c r="D33" s="58">
        <v>3000</v>
      </c>
      <c r="E33" s="58">
        <v>2700</v>
      </c>
      <c r="F33" s="443">
        <v>2000</v>
      </c>
      <c r="G33" s="443">
        <v>2900</v>
      </c>
      <c r="H33" s="443">
        <v>3000</v>
      </c>
      <c r="I33" s="443">
        <v>3000</v>
      </c>
    </row>
    <row r="34" spans="1:9" ht="75" customHeight="1">
      <c r="A34" s="506"/>
      <c r="B34" s="507"/>
      <c r="C34" s="63">
        <f aca="true" t="shared" si="11" ref="C34:I34">C35</f>
        <v>1000</v>
      </c>
      <c r="D34" s="63">
        <f t="shared" si="11"/>
        <v>1000</v>
      </c>
      <c r="E34" s="63">
        <f t="shared" si="11"/>
        <v>850</v>
      </c>
      <c r="F34" s="539">
        <f t="shared" si="11"/>
        <v>1700</v>
      </c>
      <c r="G34" s="539">
        <f t="shared" si="11"/>
        <v>900</v>
      </c>
      <c r="H34" s="539">
        <f t="shared" si="11"/>
        <v>900</v>
      </c>
      <c r="I34" s="539">
        <f t="shared" si="11"/>
        <v>900</v>
      </c>
    </row>
    <row r="35" spans="1:9" ht="77.25" customHeight="1">
      <c r="A35" s="203"/>
      <c r="B35" s="89"/>
      <c r="C35" s="58">
        <v>1000</v>
      </c>
      <c r="D35" s="58">
        <v>1000</v>
      </c>
      <c r="E35" s="58">
        <v>850</v>
      </c>
      <c r="F35" s="443">
        <v>1700</v>
      </c>
      <c r="G35" s="443">
        <v>900</v>
      </c>
      <c r="H35" s="443">
        <v>900</v>
      </c>
      <c r="I35" s="443">
        <v>900</v>
      </c>
    </row>
    <row r="36" spans="1:9" ht="89.25" customHeight="1">
      <c r="A36" s="503"/>
      <c r="B36" s="505"/>
      <c r="C36" s="57">
        <f aca="true" t="shared" si="12" ref="C36:I36">C37</f>
        <v>18600</v>
      </c>
      <c r="D36" s="57">
        <f t="shared" si="12"/>
        <v>18600</v>
      </c>
      <c r="E36" s="57">
        <f t="shared" si="12"/>
        <v>18300</v>
      </c>
      <c r="F36" s="539">
        <f t="shared" si="12"/>
        <v>2400</v>
      </c>
      <c r="G36" s="539">
        <f t="shared" si="12"/>
        <v>2400</v>
      </c>
      <c r="H36" s="539">
        <f t="shared" si="12"/>
        <v>2400</v>
      </c>
      <c r="I36" s="539">
        <f t="shared" si="12"/>
        <v>2400</v>
      </c>
    </row>
    <row r="37" spans="1:9" ht="63.75" customHeight="1">
      <c r="A37" s="203"/>
      <c r="B37" s="89"/>
      <c r="C37" s="58">
        <v>18600</v>
      </c>
      <c r="D37" s="58">
        <v>18600</v>
      </c>
      <c r="E37" s="58">
        <v>18300</v>
      </c>
      <c r="F37" s="443">
        <v>2400</v>
      </c>
      <c r="G37" s="443">
        <v>2400</v>
      </c>
      <c r="H37" s="443">
        <v>2400</v>
      </c>
      <c r="I37" s="443">
        <v>2400</v>
      </c>
    </row>
    <row r="38" spans="1:9" ht="47.25" customHeight="1">
      <c r="A38" s="503"/>
      <c r="B38" s="505"/>
      <c r="C38" s="58"/>
      <c r="D38" s="58"/>
      <c r="E38" s="58"/>
      <c r="F38" s="539">
        <f>F39</f>
        <v>11200</v>
      </c>
      <c r="G38" s="539">
        <f>G39</f>
        <v>11200</v>
      </c>
      <c r="H38" s="539">
        <f>H39</f>
        <v>11200</v>
      </c>
      <c r="I38" s="539">
        <f>I39</f>
        <v>11200</v>
      </c>
    </row>
    <row r="39" spans="1:9" ht="32.25" customHeight="1">
      <c r="A39" s="88"/>
      <c r="B39" s="86"/>
      <c r="C39" s="58"/>
      <c r="D39" s="58"/>
      <c r="E39" s="58"/>
      <c r="F39" s="443">
        <v>11200</v>
      </c>
      <c r="G39" s="443">
        <v>11200</v>
      </c>
      <c r="H39" s="443">
        <v>11200</v>
      </c>
      <c r="I39" s="443">
        <v>11200</v>
      </c>
    </row>
    <row r="40" spans="1:9" ht="31.5" customHeight="1">
      <c r="A40" s="497"/>
      <c r="B40" s="498"/>
      <c r="C40" s="62">
        <f aca="true" t="shared" si="13" ref="C40:I40">C41</f>
        <v>0</v>
      </c>
      <c r="D40" s="62">
        <f t="shared" si="13"/>
        <v>0</v>
      </c>
      <c r="E40" s="62">
        <f t="shared" si="13"/>
        <v>0</v>
      </c>
      <c r="F40" s="539">
        <f t="shared" si="13"/>
        <v>0</v>
      </c>
      <c r="G40" s="539">
        <f t="shared" si="13"/>
        <v>0</v>
      </c>
      <c r="H40" s="539">
        <f t="shared" si="13"/>
        <v>0</v>
      </c>
      <c r="I40" s="539">
        <f t="shared" si="13"/>
        <v>0</v>
      </c>
    </row>
    <row r="41" spans="1:9" ht="46.5" customHeight="1">
      <c r="A41" s="203"/>
      <c r="B41" s="89"/>
      <c r="C41" s="62"/>
      <c r="D41" s="62"/>
      <c r="E41" s="62"/>
      <c r="F41" s="539"/>
      <c r="G41" s="539"/>
      <c r="H41" s="539"/>
      <c r="I41" s="539"/>
    </row>
    <row r="42" spans="1:9" ht="33" customHeight="1">
      <c r="A42" s="495"/>
      <c r="B42" s="496"/>
      <c r="C42" s="59">
        <f>C45</f>
        <v>2100.5</v>
      </c>
      <c r="D42" s="59">
        <f>D45</f>
        <v>2100.5</v>
      </c>
      <c r="E42" s="59">
        <f>E45</f>
        <v>2100.9</v>
      </c>
      <c r="F42" s="540">
        <f>F43+F45</f>
        <v>2000.3</v>
      </c>
      <c r="G42" s="540">
        <f>G43+G45</f>
        <v>2000</v>
      </c>
      <c r="H42" s="540">
        <f>H43+H45</f>
        <v>2100</v>
      </c>
      <c r="I42" s="540">
        <f>I43+I45</f>
        <v>2200</v>
      </c>
    </row>
    <row r="43" spans="1:9" ht="30.75" customHeight="1">
      <c r="A43" s="497"/>
      <c r="B43" s="498"/>
      <c r="C43" s="62">
        <f>C44+C45+C46</f>
        <v>6300.5</v>
      </c>
      <c r="D43" s="62">
        <f>D44+D45+D46</f>
        <v>6300.5</v>
      </c>
      <c r="E43" s="62">
        <f>E44+E45+E46</f>
        <v>6300.9</v>
      </c>
      <c r="F43" s="542">
        <f>F44</f>
        <v>0</v>
      </c>
      <c r="G43" s="542">
        <f>G44</f>
        <v>1700</v>
      </c>
      <c r="H43" s="542">
        <f>H44</f>
        <v>2100</v>
      </c>
      <c r="I43" s="542">
        <f>I44</f>
        <v>2200</v>
      </c>
    </row>
    <row r="44" spans="1:9" ht="32.25" customHeight="1">
      <c r="A44" s="203"/>
      <c r="B44" s="89"/>
      <c r="C44" s="58">
        <v>2100</v>
      </c>
      <c r="D44" s="58">
        <v>2100</v>
      </c>
      <c r="E44" s="58">
        <v>2100</v>
      </c>
      <c r="F44" s="443">
        <v>0</v>
      </c>
      <c r="G44" s="102">
        <v>1700</v>
      </c>
      <c r="H44" s="102">
        <v>2100</v>
      </c>
      <c r="I44" s="102">
        <v>2200</v>
      </c>
    </row>
    <row r="45" spans="1:9" ht="17.25" customHeight="1">
      <c r="A45" s="497"/>
      <c r="B45" s="498"/>
      <c r="C45" s="62">
        <f aca="true" t="shared" si="14" ref="C45:I45">C46+C47+C48</f>
        <v>2100.5</v>
      </c>
      <c r="D45" s="62">
        <f t="shared" si="14"/>
        <v>2100.5</v>
      </c>
      <c r="E45" s="62">
        <f t="shared" si="14"/>
        <v>2100.9</v>
      </c>
      <c r="F45" s="542">
        <f t="shared" si="14"/>
        <v>2000.3</v>
      </c>
      <c r="G45" s="542">
        <f t="shared" si="14"/>
        <v>300</v>
      </c>
      <c r="H45" s="542">
        <f t="shared" si="14"/>
        <v>0</v>
      </c>
      <c r="I45" s="542">
        <f t="shared" si="14"/>
        <v>0</v>
      </c>
    </row>
    <row r="46" spans="1:9" ht="32.25" customHeight="1">
      <c r="A46" s="203"/>
      <c r="B46" s="89"/>
      <c r="C46" s="58">
        <v>2100</v>
      </c>
      <c r="D46" s="58">
        <v>2100</v>
      </c>
      <c r="E46" s="58">
        <v>2100</v>
      </c>
      <c r="F46" s="443">
        <v>2000</v>
      </c>
      <c r="G46" s="443">
        <v>300</v>
      </c>
      <c r="H46" s="443">
        <v>0</v>
      </c>
      <c r="I46" s="443">
        <v>0</v>
      </c>
    </row>
    <row r="47" spans="1:9" ht="32.25" customHeight="1">
      <c r="A47" s="203"/>
      <c r="B47" s="89"/>
      <c r="C47" s="58">
        <v>0.5</v>
      </c>
      <c r="D47" s="58">
        <v>0.5</v>
      </c>
      <c r="E47" s="58">
        <v>0.9</v>
      </c>
      <c r="F47" s="443">
        <v>0.3</v>
      </c>
      <c r="G47" s="443"/>
      <c r="H47" s="443"/>
      <c r="I47" s="443"/>
    </row>
    <row r="48" spans="1:9" ht="31.5" customHeight="1">
      <c r="A48" s="203"/>
      <c r="B48" s="89"/>
      <c r="C48" s="58">
        <v>0</v>
      </c>
      <c r="D48" s="58">
        <v>0</v>
      </c>
      <c r="E48" s="58">
        <v>0</v>
      </c>
      <c r="F48" s="443">
        <v>0</v>
      </c>
      <c r="G48" s="443"/>
      <c r="H48" s="443"/>
      <c r="I48" s="443"/>
    </row>
    <row r="49" spans="1:9" ht="30.75" customHeight="1">
      <c r="A49" s="495"/>
      <c r="B49" s="496"/>
      <c r="C49" s="59" t="e">
        <f aca="true" t="shared" si="15" ref="C49:I49">C50+C52+C57</f>
        <v>#REF!</v>
      </c>
      <c r="D49" s="59" t="e">
        <f t="shared" si="15"/>
        <v>#REF!</v>
      </c>
      <c r="E49" s="59" t="e">
        <f t="shared" si="15"/>
        <v>#REF!</v>
      </c>
      <c r="F49" s="540">
        <f t="shared" si="15"/>
        <v>5000</v>
      </c>
      <c r="G49" s="540">
        <f t="shared" si="15"/>
        <v>60</v>
      </c>
      <c r="H49" s="540">
        <f t="shared" si="15"/>
        <v>60</v>
      </c>
      <c r="I49" s="540">
        <f t="shared" si="15"/>
        <v>60</v>
      </c>
    </row>
    <row r="50" spans="1:9" ht="14.25" customHeight="1">
      <c r="A50" s="497"/>
      <c r="B50" s="498"/>
      <c r="C50" s="62">
        <f aca="true" t="shared" si="16" ref="C50:I50">C51</f>
        <v>0</v>
      </c>
      <c r="D50" s="62">
        <f t="shared" si="16"/>
        <v>0</v>
      </c>
      <c r="E50" s="62">
        <f t="shared" si="16"/>
        <v>0</v>
      </c>
      <c r="F50" s="539">
        <f t="shared" si="16"/>
        <v>214</v>
      </c>
      <c r="G50" s="539">
        <f t="shared" si="16"/>
        <v>60</v>
      </c>
      <c r="H50" s="539">
        <f t="shared" si="16"/>
        <v>60</v>
      </c>
      <c r="I50" s="539">
        <f t="shared" si="16"/>
        <v>60</v>
      </c>
    </row>
    <row r="51" spans="1:9" ht="32.25" customHeight="1">
      <c r="A51" s="203"/>
      <c r="B51" s="89"/>
      <c r="C51" s="58">
        <v>0</v>
      </c>
      <c r="D51" s="58">
        <v>0</v>
      </c>
      <c r="E51" s="58">
        <v>0</v>
      </c>
      <c r="F51" s="443">
        <v>214</v>
      </c>
      <c r="G51" s="443">
        <v>60</v>
      </c>
      <c r="H51" s="443">
        <v>60</v>
      </c>
      <c r="I51" s="443">
        <v>60</v>
      </c>
    </row>
    <row r="52" spans="1:9" ht="88.5" customHeight="1">
      <c r="A52" s="497"/>
      <c r="B52" s="498"/>
      <c r="C52" s="62">
        <f aca="true" t="shared" si="17" ref="C52:I52">C53</f>
        <v>20343</v>
      </c>
      <c r="D52" s="62">
        <f t="shared" si="17"/>
        <v>20343</v>
      </c>
      <c r="E52" s="62">
        <f t="shared" si="17"/>
        <v>20164</v>
      </c>
      <c r="F52" s="539">
        <f t="shared" si="17"/>
        <v>3186</v>
      </c>
      <c r="G52" s="539">
        <f t="shared" si="17"/>
        <v>0</v>
      </c>
      <c r="H52" s="539">
        <f t="shared" si="17"/>
        <v>0</v>
      </c>
      <c r="I52" s="539">
        <f t="shared" si="17"/>
        <v>0</v>
      </c>
    </row>
    <row r="53" spans="1:9" ht="88.5" customHeight="1">
      <c r="A53" s="503"/>
      <c r="B53" s="505"/>
      <c r="C53" s="57">
        <f aca="true" t="shared" si="18" ref="C53:I53">C54+C56</f>
        <v>20343</v>
      </c>
      <c r="D53" s="57">
        <f t="shared" si="18"/>
        <v>20343</v>
      </c>
      <c r="E53" s="57">
        <f t="shared" si="18"/>
        <v>20164</v>
      </c>
      <c r="F53" s="539">
        <f t="shared" si="18"/>
        <v>3186</v>
      </c>
      <c r="G53" s="539">
        <f t="shared" si="18"/>
        <v>0</v>
      </c>
      <c r="H53" s="539">
        <f t="shared" si="18"/>
        <v>0</v>
      </c>
      <c r="I53" s="539">
        <f t="shared" si="18"/>
        <v>0</v>
      </c>
    </row>
    <row r="54" spans="1:9" ht="92.25" customHeight="1">
      <c r="A54" s="508"/>
      <c r="B54" s="509"/>
      <c r="C54" s="53">
        <v>20343</v>
      </c>
      <c r="D54" s="53">
        <v>20343</v>
      </c>
      <c r="E54" s="53">
        <v>20164</v>
      </c>
      <c r="F54" s="444">
        <v>3186</v>
      </c>
      <c r="G54" s="444"/>
      <c r="H54" s="444"/>
      <c r="I54" s="444"/>
    </row>
    <row r="55" spans="1:9" ht="91.5" customHeight="1">
      <c r="A55" s="510"/>
      <c r="B55" s="511"/>
      <c r="C55" s="53"/>
      <c r="D55" s="53"/>
      <c r="E55" s="53"/>
      <c r="F55" s="604">
        <v>0</v>
      </c>
      <c r="G55" s="604">
        <v>0</v>
      </c>
      <c r="H55" s="604">
        <v>0</v>
      </c>
      <c r="I55" s="604">
        <v>0</v>
      </c>
    </row>
    <row r="56" spans="1:9" ht="93" customHeight="1">
      <c r="A56" s="512"/>
      <c r="B56" s="513"/>
      <c r="C56" s="53">
        <v>0</v>
      </c>
      <c r="D56" s="53">
        <v>0</v>
      </c>
      <c r="E56" s="53">
        <v>0</v>
      </c>
      <c r="F56" s="444">
        <v>0</v>
      </c>
      <c r="G56" s="444">
        <v>0</v>
      </c>
      <c r="H56" s="444">
        <v>0</v>
      </c>
      <c r="I56" s="444">
        <v>0</v>
      </c>
    </row>
    <row r="57" spans="1:9" ht="32.25" customHeight="1">
      <c r="A57" s="514"/>
      <c r="B57" s="515"/>
      <c r="C57" s="64" t="e">
        <f aca="true" t="shared" si="19" ref="C57:I57">C58+C60</f>
        <v>#REF!</v>
      </c>
      <c r="D57" s="64" t="e">
        <f t="shared" si="19"/>
        <v>#REF!</v>
      </c>
      <c r="E57" s="64" t="e">
        <f t="shared" si="19"/>
        <v>#REF!</v>
      </c>
      <c r="F57" s="604">
        <f>F58+F60</f>
        <v>1600</v>
      </c>
      <c r="G57" s="604">
        <f t="shared" si="19"/>
        <v>0</v>
      </c>
      <c r="H57" s="604">
        <f t="shared" si="19"/>
        <v>0</v>
      </c>
      <c r="I57" s="604">
        <f t="shared" si="19"/>
        <v>0</v>
      </c>
    </row>
    <row r="58" spans="1:9" ht="30.75" customHeight="1">
      <c r="A58" s="516"/>
      <c r="B58" s="517"/>
      <c r="C58" s="65" t="e">
        <f>#REF!+C59</f>
        <v>#REF!</v>
      </c>
      <c r="D58" s="65" t="e">
        <f>#REF!+D59</f>
        <v>#REF!</v>
      </c>
      <c r="E58" s="65" t="e">
        <f>#REF!+E59</f>
        <v>#REF!</v>
      </c>
      <c r="F58" s="604">
        <f>F59</f>
        <v>1600</v>
      </c>
      <c r="G58" s="604">
        <f>G59</f>
        <v>0</v>
      </c>
      <c r="H58" s="604">
        <f>H59</f>
        <v>0</v>
      </c>
      <c r="I58" s="604">
        <f>I59</f>
        <v>0</v>
      </c>
    </row>
    <row r="59" spans="1:9" ht="46.5" customHeight="1">
      <c r="A59" s="508"/>
      <c r="B59" s="509"/>
      <c r="C59" s="53">
        <v>157</v>
      </c>
      <c r="D59" s="53">
        <v>157</v>
      </c>
      <c r="E59" s="53">
        <v>452.8</v>
      </c>
      <c r="F59" s="444">
        <v>1600</v>
      </c>
      <c r="G59" s="444"/>
      <c r="H59" s="444"/>
      <c r="I59" s="444"/>
    </row>
    <row r="60" spans="1:9" ht="46.5" customHeight="1">
      <c r="A60" s="516"/>
      <c r="B60" s="517"/>
      <c r="C60" s="65">
        <f aca="true" t="shared" si="20" ref="C60:I60">C61</f>
        <v>0</v>
      </c>
      <c r="D60" s="65">
        <f t="shared" si="20"/>
        <v>0</v>
      </c>
      <c r="E60" s="65">
        <f t="shared" si="20"/>
        <v>0</v>
      </c>
      <c r="F60" s="604">
        <f t="shared" si="20"/>
        <v>0</v>
      </c>
      <c r="G60" s="604">
        <f t="shared" si="20"/>
        <v>0</v>
      </c>
      <c r="H60" s="604">
        <f t="shared" si="20"/>
        <v>0</v>
      </c>
      <c r="I60" s="604">
        <f t="shared" si="20"/>
        <v>0</v>
      </c>
    </row>
    <row r="61" spans="1:9" ht="47.25" customHeight="1">
      <c r="A61" s="88"/>
      <c r="B61" s="86"/>
      <c r="C61" s="53">
        <v>0</v>
      </c>
      <c r="D61" s="53">
        <v>0</v>
      </c>
      <c r="E61" s="53">
        <v>0</v>
      </c>
      <c r="F61" s="444">
        <v>0</v>
      </c>
      <c r="G61" s="444">
        <v>0</v>
      </c>
      <c r="H61" s="444">
        <v>0</v>
      </c>
      <c r="I61" s="444">
        <v>0</v>
      </c>
    </row>
    <row r="62" spans="1:9" ht="20.25" customHeight="1">
      <c r="A62" s="495"/>
      <c r="B62" s="496"/>
      <c r="C62" s="59">
        <f>C65+C63+C71+C73</f>
        <v>150</v>
      </c>
      <c r="D62" s="59">
        <f>D65+D63+D71+D73</f>
        <v>150</v>
      </c>
      <c r="E62" s="59">
        <f>E65+E63+E71+E73</f>
        <v>95</v>
      </c>
      <c r="F62" s="540">
        <f>F63</f>
        <v>0</v>
      </c>
      <c r="G62" s="540">
        <f>G63</f>
        <v>0</v>
      </c>
      <c r="H62" s="540">
        <f>H63</f>
        <v>0</v>
      </c>
      <c r="I62" s="540">
        <f>I63</f>
        <v>0</v>
      </c>
    </row>
    <row r="63" spans="1:9" ht="46.5" customHeight="1">
      <c r="A63" s="497"/>
      <c r="B63" s="498"/>
      <c r="C63" s="62">
        <f aca="true" t="shared" si="21" ref="C63:I63">C64</f>
        <v>0</v>
      </c>
      <c r="D63" s="62">
        <f t="shared" si="21"/>
        <v>0</v>
      </c>
      <c r="E63" s="62">
        <f t="shared" si="21"/>
        <v>0</v>
      </c>
      <c r="F63" s="539">
        <f t="shared" si="21"/>
        <v>0</v>
      </c>
      <c r="G63" s="539">
        <f t="shared" si="21"/>
        <v>0</v>
      </c>
      <c r="H63" s="539">
        <f t="shared" si="21"/>
        <v>0</v>
      </c>
      <c r="I63" s="539">
        <f t="shared" si="21"/>
        <v>0</v>
      </c>
    </row>
    <row r="64" spans="1:9" ht="46.5" customHeight="1">
      <c r="A64" s="122"/>
      <c r="B64" s="518"/>
      <c r="C64" s="53"/>
      <c r="D64" s="53"/>
      <c r="E64" s="53"/>
      <c r="F64" s="444">
        <v>0</v>
      </c>
      <c r="G64" s="444">
        <v>0</v>
      </c>
      <c r="H64" s="444">
        <v>0</v>
      </c>
      <c r="I64" s="444">
        <v>0</v>
      </c>
    </row>
    <row r="65" spans="1:9" ht="16.5" customHeight="1">
      <c r="A65" s="495"/>
      <c r="B65" s="496"/>
      <c r="C65" s="59">
        <f>C70+C68+C74+C76</f>
        <v>120</v>
      </c>
      <c r="D65" s="59">
        <f>D70+D68+D74+D76</f>
        <v>120</v>
      </c>
      <c r="E65" s="59">
        <f>E70+E68+E74+E76</f>
        <v>65</v>
      </c>
      <c r="F65" s="540">
        <f>F70+F68+F74+F76</f>
        <v>35</v>
      </c>
      <c r="G65" s="540">
        <f>G66+G70+G68+G74+G76</f>
        <v>45</v>
      </c>
      <c r="H65" s="540">
        <f>H66+H70+H68+H74+H76</f>
        <v>45</v>
      </c>
      <c r="I65" s="540">
        <f>I66+I70+I68+I74+I76</f>
        <v>0</v>
      </c>
    </row>
    <row r="66" spans="1:9" ht="45.75" customHeight="1">
      <c r="A66" s="497"/>
      <c r="B66" s="498"/>
      <c r="C66" s="62">
        <f aca="true" t="shared" si="22" ref="C66:I68">C67</f>
        <v>0</v>
      </c>
      <c r="D66" s="62">
        <f t="shared" si="22"/>
        <v>0</v>
      </c>
      <c r="E66" s="62">
        <f t="shared" si="22"/>
        <v>0</v>
      </c>
      <c r="F66" s="539">
        <f t="shared" si="22"/>
        <v>0</v>
      </c>
      <c r="G66" s="539">
        <f t="shared" si="22"/>
        <v>45</v>
      </c>
      <c r="H66" s="539">
        <f t="shared" si="22"/>
        <v>45</v>
      </c>
      <c r="I66" s="539">
        <f t="shared" si="22"/>
        <v>0</v>
      </c>
    </row>
    <row r="67" spans="1:9" ht="46.5" customHeight="1">
      <c r="A67" s="203"/>
      <c r="B67" s="89"/>
      <c r="C67" s="58">
        <v>0</v>
      </c>
      <c r="D67" s="58">
        <v>0</v>
      </c>
      <c r="E67" s="58">
        <v>0</v>
      </c>
      <c r="F67" s="443">
        <v>0</v>
      </c>
      <c r="G67" s="443">
        <v>45</v>
      </c>
      <c r="H67" s="443">
        <v>45</v>
      </c>
      <c r="I67" s="443">
        <v>0</v>
      </c>
    </row>
    <row r="68" spans="1:9" ht="31.5" customHeight="1">
      <c r="A68" s="497"/>
      <c r="B68" s="498"/>
      <c r="C68" s="62">
        <f t="shared" si="22"/>
        <v>0</v>
      </c>
      <c r="D68" s="62">
        <f t="shared" si="22"/>
        <v>0</v>
      </c>
      <c r="E68" s="62">
        <f t="shared" si="22"/>
        <v>0</v>
      </c>
      <c r="F68" s="539">
        <f t="shared" si="22"/>
        <v>0</v>
      </c>
      <c r="G68" s="539">
        <f t="shared" si="22"/>
        <v>0</v>
      </c>
      <c r="H68" s="539">
        <f t="shared" si="22"/>
        <v>0</v>
      </c>
      <c r="I68" s="539">
        <f t="shared" si="22"/>
        <v>0</v>
      </c>
    </row>
    <row r="69" spans="1:9" ht="32.25" customHeight="1">
      <c r="A69" s="203"/>
      <c r="B69" s="89"/>
      <c r="C69" s="58">
        <v>0</v>
      </c>
      <c r="D69" s="58">
        <v>0</v>
      </c>
      <c r="E69" s="58">
        <v>0</v>
      </c>
      <c r="F69" s="443">
        <v>0</v>
      </c>
      <c r="G69" s="443">
        <v>0</v>
      </c>
      <c r="H69" s="443">
        <v>0</v>
      </c>
      <c r="I69" s="443">
        <v>0</v>
      </c>
    </row>
    <row r="70" spans="1:9" ht="60" customHeight="1">
      <c r="A70" s="497"/>
      <c r="B70" s="498"/>
      <c r="C70" s="62">
        <f aca="true" t="shared" si="23" ref="C70:I70">C71+C72+C73</f>
        <v>30</v>
      </c>
      <c r="D70" s="62">
        <f t="shared" si="23"/>
        <v>30</v>
      </c>
      <c r="E70" s="62">
        <f t="shared" si="23"/>
        <v>30</v>
      </c>
      <c r="F70" s="539">
        <f>F71+F72+F73</f>
        <v>3</v>
      </c>
      <c r="G70" s="539">
        <f t="shared" si="23"/>
        <v>0</v>
      </c>
      <c r="H70" s="539">
        <f t="shared" si="23"/>
        <v>0</v>
      </c>
      <c r="I70" s="539">
        <f t="shared" si="23"/>
        <v>0</v>
      </c>
    </row>
    <row r="71" spans="1:9" ht="62.25" customHeight="1">
      <c r="A71" s="493"/>
      <c r="B71" s="464"/>
      <c r="C71" s="58">
        <v>0</v>
      </c>
      <c r="D71" s="58">
        <v>0</v>
      </c>
      <c r="E71" s="58">
        <v>0</v>
      </c>
      <c r="F71" s="443">
        <v>3</v>
      </c>
      <c r="G71" s="443">
        <v>0</v>
      </c>
      <c r="H71" s="443">
        <v>0</v>
      </c>
      <c r="I71" s="443">
        <v>0</v>
      </c>
    </row>
    <row r="72" spans="1:9" ht="2.25" customHeight="1" hidden="1">
      <c r="A72" s="203"/>
      <c r="B72" s="464"/>
      <c r="C72" s="58">
        <v>0</v>
      </c>
      <c r="D72" s="58">
        <v>0</v>
      </c>
      <c r="E72" s="58">
        <v>0</v>
      </c>
      <c r="F72" s="443">
        <v>0</v>
      </c>
      <c r="G72" s="443">
        <v>0</v>
      </c>
      <c r="H72" s="443">
        <v>0</v>
      </c>
      <c r="I72" s="443">
        <v>0</v>
      </c>
    </row>
    <row r="73" spans="1:9" ht="63.75" customHeight="1">
      <c r="A73" s="493"/>
      <c r="B73" s="430"/>
      <c r="C73" s="58">
        <v>30</v>
      </c>
      <c r="D73" s="58">
        <v>30</v>
      </c>
      <c r="E73" s="58">
        <v>30</v>
      </c>
      <c r="F73" s="443">
        <v>0</v>
      </c>
      <c r="G73" s="443">
        <v>0</v>
      </c>
      <c r="H73" s="443">
        <v>0</v>
      </c>
      <c r="I73" s="443">
        <v>0</v>
      </c>
    </row>
    <row r="74" spans="1:9" ht="45.75" customHeight="1">
      <c r="A74" s="497"/>
      <c r="B74" s="498"/>
      <c r="C74" s="62">
        <f>C75+C79+C77</f>
        <v>90</v>
      </c>
      <c r="D74" s="62">
        <f>D75+D79+D77</f>
        <v>90</v>
      </c>
      <c r="E74" s="62">
        <f>E75+E79+E77</f>
        <v>35</v>
      </c>
      <c r="F74" s="539">
        <f>F75</f>
        <v>32</v>
      </c>
      <c r="G74" s="539">
        <f>G75</f>
        <v>0</v>
      </c>
      <c r="H74" s="539">
        <f>H75</f>
        <v>0</v>
      </c>
      <c r="I74" s="539">
        <f>I75</f>
        <v>0</v>
      </c>
    </row>
    <row r="75" spans="1:9" ht="47.25" customHeight="1">
      <c r="A75" s="519"/>
      <c r="B75" s="86"/>
      <c r="C75" s="279">
        <v>90</v>
      </c>
      <c r="D75" s="279">
        <v>90</v>
      </c>
      <c r="E75" s="279">
        <v>35</v>
      </c>
      <c r="F75" s="443">
        <v>32</v>
      </c>
      <c r="G75" s="443">
        <v>0</v>
      </c>
      <c r="H75" s="443">
        <v>0</v>
      </c>
      <c r="I75" s="443">
        <v>0</v>
      </c>
    </row>
    <row r="76" spans="1:9" ht="45.75" customHeight="1">
      <c r="A76" s="520"/>
      <c r="B76" s="501"/>
      <c r="C76" s="62">
        <v>0</v>
      </c>
      <c r="D76" s="62">
        <v>0</v>
      </c>
      <c r="E76" s="62">
        <v>0</v>
      </c>
      <c r="F76" s="539">
        <v>0</v>
      </c>
      <c r="G76" s="539">
        <v>0</v>
      </c>
      <c r="H76" s="539">
        <v>0</v>
      </c>
      <c r="I76" s="539">
        <v>0</v>
      </c>
    </row>
    <row r="77" spans="1:9" ht="15.75" customHeight="1">
      <c r="A77" s="495"/>
      <c r="B77" s="496"/>
      <c r="C77" s="59">
        <f aca="true" t="shared" si="24" ref="C77:I77">C79+C80</f>
        <v>0</v>
      </c>
      <c r="D77" s="59">
        <f t="shared" si="24"/>
        <v>0</v>
      </c>
      <c r="E77" s="59">
        <f t="shared" si="24"/>
        <v>0</v>
      </c>
      <c r="F77" s="540">
        <f>F79+F80</f>
        <v>4600</v>
      </c>
      <c r="G77" s="540">
        <f t="shared" si="24"/>
        <v>7000</v>
      </c>
      <c r="H77" s="540">
        <f t="shared" si="24"/>
        <v>7000</v>
      </c>
      <c r="I77" s="540">
        <f t="shared" si="24"/>
        <v>7000</v>
      </c>
    </row>
    <row r="78" spans="1:9" ht="14.25">
      <c r="A78" s="514"/>
      <c r="B78" s="515"/>
      <c r="C78" s="62">
        <f aca="true" t="shared" si="25" ref="C78:I78">C79</f>
        <v>0</v>
      </c>
      <c r="D78" s="62">
        <f t="shared" si="25"/>
        <v>0</v>
      </c>
      <c r="E78" s="62">
        <f t="shared" si="25"/>
        <v>0</v>
      </c>
      <c r="F78" s="539">
        <f t="shared" si="25"/>
        <v>0</v>
      </c>
      <c r="G78" s="539">
        <f t="shared" si="25"/>
        <v>0</v>
      </c>
      <c r="H78" s="539">
        <f t="shared" si="25"/>
        <v>0</v>
      </c>
      <c r="I78" s="539">
        <f t="shared" si="25"/>
        <v>0</v>
      </c>
    </row>
    <row r="79" spans="1:9" ht="15">
      <c r="A79" s="493"/>
      <c r="B79" s="89"/>
      <c r="C79" s="58">
        <v>0</v>
      </c>
      <c r="D79" s="58">
        <v>0</v>
      </c>
      <c r="E79" s="58">
        <v>0</v>
      </c>
      <c r="F79" s="443">
        <v>0</v>
      </c>
      <c r="G79" s="443">
        <v>0</v>
      </c>
      <c r="H79" s="443">
        <v>0</v>
      </c>
      <c r="I79" s="443">
        <v>0</v>
      </c>
    </row>
    <row r="80" spans="1:9" ht="13.5" customHeight="1">
      <c r="A80" s="497"/>
      <c r="B80" s="498"/>
      <c r="C80" s="62">
        <f>C82</f>
        <v>0</v>
      </c>
      <c r="D80" s="62">
        <f>D82</f>
        <v>0</v>
      </c>
      <c r="E80" s="62">
        <f>E82</f>
        <v>0</v>
      </c>
      <c r="F80" s="539">
        <f>F81+F82</f>
        <v>4600</v>
      </c>
      <c r="G80" s="539">
        <f>G81+G82</f>
        <v>7000</v>
      </c>
      <c r="H80" s="539">
        <f>H81+H82</f>
        <v>7000</v>
      </c>
      <c r="I80" s="539">
        <f>I81+I82</f>
        <v>7000</v>
      </c>
    </row>
    <row r="81" spans="1:9" ht="15.75" customHeight="1">
      <c r="A81" s="493"/>
      <c r="B81" s="464"/>
      <c r="C81" s="61">
        <v>0</v>
      </c>
      <c r="D81" s="61">
        <v>0</v>
      </c>
      <c r="E81" s="61">
        <v>0</v>
      </c>
      <c r="F81" s="443">
        <v>4600</v>
      </c>
      <c r="G81" s="443">
        <v>7000</v>
      </c>
      <c r="H81" s="443">
        <v>7000</v>
      </c>
      <c r="I81" s="443">
        <v>7000</v>
      </c>
    </row>
    <row r="82" spans="1:9" ht="16.5" customHeight="1">
      <c r="A82" s="493"/>
      <c r="B82" s="464"/>
      <c r="C82" s="61">
        <v>0</v>
      </c>
      <c r="D82" s="61">
        <v>0</v>
      </c>
      <c r="E82" s="61">
        <v>0</v>
      </c>
      <c r="F82" s="443">
        <v>0</v>
      </c>
      <c r="G82" s="443">
        <v>0</v>
      </c>
      <c r="H82" s="443">
        <v>0</v>
      </c>
      <c r="I82" s="443">
        <v>0</v>
      </c>
    </row>
    <row r="83" spans="1:9" ht="18" customHeight="1">
      <c r="A83" s="521"/>
      <c r="B83" s="52"/>
      <c r="C83" s="82" t="e">
        <f aca="true" t="shared" si="26" ref="C83:I83">C84+C125+C131</f>
        <v>#REF!</v>
      </c>
      <c r="D83" s="82" t="e">
        <f t="shared" si="26"/>
        <v>#REF!</v>
      </c>
      <c r="E83" s="82" t="e">
        <f t="shared" si="26"/>
        <v>#REF!</v>
      </c>
      <c r="F83" s="605">
        <f t="shared" si="26"/>
        <v>152669.69999999998</v>
      </c>
      <c r="G83" s="605">
        <f t="shared" si="26"/>
        <v>36444.7</v>
      </c>
      <c r="H83" s="605">
        <f t="shared" si="26"/>
        <v>38253.8</v>
      </c>
      <c r="I83" s="605">
        <f t="shared" si="26"/>
        <v>18308.6</v>
      </c>
    </row>
    <row r="84" spans="1:9" ht="45" customHeight="1">
      <c r="A84" s="495"/>
      <c r="B84" s="496"/>
      <c r="C84" s="50" t="e">
        <f>C85+C90+C121</f>
        <v>#REF!</v>
      </c>
      <c r="D84" s="50" t="e">
        <f>D85+D90+D121</f>
        <v>#REF!</v>
      </c>
      <c r="E84" s="50" t="e">
        <f>E85+E90+E121</f>
        <v>#REF!</v>
      </c>
      <c r="F84" s="606">
        <f>F85+F90+F119+F121</f>
        <v>152367.8</v>
      </c>
      <c r="G84" s="606">
        <f>G85+G90+G121</f>
        <v>36444.7</v>
      </c>
      <c r="H84" s="606">
        <f>H85+H90+H121</f>
        <v>38253.8</v>
      </c>
      <c r="I84" s="606">
        <f>I85+I90+I121</f>
        <v>18308.6</v>
      </c>
    </row>
    <row r="85" spans="1:9" ht="30.75" customHeight="1">
      <c r="A85" s="503"/>
      <c r="B85" s="505"/>
      <c r="C85" s="51" t="e">
        <f aca="true" t="shared" si="27" ref="C85:I85">C86+C88</f>
        <v>#REF!</v>
      </c>
      <c r="D85" s="51" t="e">
        <f t="shared" si="27"/>
        <v>#REF!</v>
      </c>
      <c r="E85" s="51" t="e">
        <f t="shared" si="27"/>
        <v>#REF!</v>
      </c>
      <c r="F85" s="607">
        <f t="shared" si="27"/>
        <v>0</v>
      </c>
      <c r="G85" s="607">
        <f t="shared" si="27"/>
        <v>0</v>
      </c>
      <c r="H85" s="607">
        <f t="shared" si="27"/>
        <v>0</v>
      </c>
      <c r="I85" s="607">
        <f t="shared" si="27"/>
        <v>0</v>
      </c>
    </row>
    <row r="86" spans="1:9" ht="16.5" customHeight="1">
      <c r="A86" s="522"/>
      <c r="B86" s="523"/>
      <c r="C86" s="77" t="e">
        <f>C87+#REF!</f>
        <v>#REF!</v>
      </c>
      <c r="D86" s="77" t="e">
        <f>D87+#REF!</f>
        <v>#REF!</v>
      </c>
      <c r="E86" s="77" t="e">
        <f>E87+#REF!</f>
        <v>#REF!</v>
      </c>
      <c r="F86" s="445">
        <f>F87</f>
        <v>0</v>
      </c>
      <c r="G86" s="445">
        <f>G87</f>
        <v>0</v>
      </c>
      <c r="H86" s="445">
        <f>H87</f>
        <v>0</v>
      </c>
      <c r="I86" s="445">
        <f>I87</f>
        <v>0</v>
      </c>
    </row>
    <row r="87" spans="1:9" ht="47.25" customHeight="1">
      <c r="A87" s="203"/>
      <c r="B87" s="86"/>
      <c r="C87" s="38">
        <v>0</v>
      </c>
      <c r="D87" s="38">
        <v>0</v>
      </c>
      <c r="E87" s="38">
        <v>0</v>
      </c>
      <c r="F87" s="445">
        <v>0</v>
      </c>
      <c r="G87" s="445">
        <v>0</v>
      </c>
      <c r="H87" s="445">
        <v>0</v>
      </c>
      <c r="I87" s="445">
        <v>0</v>
      </c>
    </row>
    <row r="88" spans="1:9" ht="31.5" customHeight="1">
      <c r="A88" s="524"/>
      <c r="B88" s="525"/>
      <c r="C88" s="78">
        <f aca="true" t="shared" si="28" ref="C88:I88">C89</f>
        <v>0</v>
      </c>
      <c r="D88" s="78">
        <f t="shared" si="28"/>
        <v>0</v>
      </c>
      <c r="E88" s="78">
        <f t="shared" si="28"/>
        <v>0</v>
      </c>
      <c r="F88" s="446">
        <f t="shared" si="28"/>
        <v>0</v>
      </c>
      <c r="G88" s="446">
        <f t="shared" si="28"/>
        <v>0</v>
      </c>
      <c r="H88" s="446">
        <f t="shared" si="28"/>
        <v>0</v>
      </c>
      <c r="I88" s="446">
        <f t="shared" si="28"/>
        <v>0</v>
      </c>
    </row>
    <row r="89" spans="1:9" ht="31.5" customHeight="1">
      <c r="A89" s="203"/>
      <c r="B89" s="86"/>
      <c r="C89" s="34">
        <v>0</v>
      </c>
      <c r="D89" s="34">
        <v>0</v>
      </c>
      <c r="E89" s="34">
        <v>0</v>
      </c>
      <c r="F89" s="446">
        <v>0</v>
      </c>
      <c r="G89" s="446">
        <v>0</v>
      </c>
      <c r="H89" s="446">
        <v>0</v>
      </c>
      <c r="I89" s="446">
        <v>0</v>
      </c>
    </row>
    <row r="90" spans="1:9" ht="31.5" customHeight="1">
      <c r="A90" s="526"/>
      <c r="B90" s="505"/>
      <c r="C90" s="406">
        <f>C91+C93+C94+C102+C103+C104+C106+C96+C98+C100+C97+C99</f>
        <v>77955.27165</v>
      </c>
      <c r="D90" s="280">
        <f>D91+D93+D94+D102+D103+D104+D106+D96+D98+D100+D97+D99</f>
        <v>77955.3</v>
      </c>
      <c r="E90" s="280">
        <f>E91+E93+E94+E102+E103+E104+E106+E96+E98+E100+E97+E99</f>
        <v>77955.3</v>
      </c>
      <c r="F90" s="607">
        <f>F91+F93+F94+F102+F103+F104+F105+F106+F96+F98+F100+F97+F99</f>
        <v>130666.8</v>
      </c>
      <c r="G90" s="607">
        <f>G91+G93+G94+G101+G102+G103+G104+G105+G106+G119+G96+G98+G100+G97+G99</f>
        <v>36444.7</v>
      </c>
      <c r="H90" s="607">
        <f>H91+H93+H94+H101+H102+H103+H104+H105+H106+H119+H96+H98+H100+H97+H99</f>
        <v>38253.8</v>
      </c>
      <c r="I90" s="607">
        <f>I91+I93+I94+I101+I102+I103+I104+I105+I106+I119+I96+I98+I100+I97+I99</f>
        <v>18308.6</v>
      </c>
    </row>
    <row r="91" spans="1:9" ht="47.25" customHeight="1">
      <c r="A91" s="522"/>
      <c r="B91" s="523"/>
      <c r="C91" s="77">
        <f aca="true" t="shared" si="29" ref="C91:I91">C92</f>
        <v>0</v>
      </c>
      <c r="D91" s="77">
        <f t="shared" si="29"/>
        <v>0</v>
      </c>
      <c r="E91" s="77">
        <f t="shared" si="29"/>
        <v>0</v>
      </c>
      <c r="F91" s="445">
        <f t="shared" si="29"/>
        <v>0</v>
      </c>
      <c r="G91" s="445">
        <f t="shared" si="29"/>
        <v>0</v>
      </c>
      <c r="H91" s="445">
        <f t="shared" si="29"/>
        <v>0</v>
      </c>
      <c r="I91" s="445">
        <f t="shared" si="29"/>
        <v>0</v>
      </c>
    </row>
    <row r="92" spans="1:9" ht="47.25" customHeight="1">
      <c r="A92" s="493"/>
      <c r="B92" s="464"/>
      <c r="C92" s="110">
        <v>0</v>
      </c>
      <c r="D92" s="110">
        <v>0</v>
      </c>
      <c r="E92" s="110">
        <v>0</v>
      </c>
      <c r="F92" s="445">
        <v>0</v>
      </c>
      <c r="G92" s="445">
        <v>0</v>
      </c>
      <c r="H92" s="445">
        <v>0</v>
      </c>
      <c r="I92" s="445">
        <v>0</v>
      </c>
    </row>
    <row r="93" spans="1:9" s="199" customFormat="1" ht="30.75" customHeight="1">
      <c r="A93" s="203"/>
      <c r="B93" s="89"/>
      <c r="C93" s="38">
        <v>3173</v>
      </c>
      <c r="D93" s="38">
        <v>3173</v>
      </c>
      <c r="E93" s="38">
        <v>3173</v>
      </c>
      <c r="F93" s="445">
        <v>8439.6</v>
      </c>
      <c r="G93" s="445">
        <v>2600</v>
      </c>
      <c r="H93" s="445">
        <v>5150</v>
      </c>
      <c r="I93" s="445">
        <v>5200</v>
      </c>
    </row>
    <row r="94" spans="1:9" ht="33.75" customHeight="1">
      <c r="A94" s="527"/>
      <c r="B94" s="528"/>
      <c r="C94" s="77">
        <f aca="true" t="shared" si="30" ref="C94:I94">C95</f>
        <v>2946</v>
      </c>
      <c r="D94" s="77">
        <f t="shared" si="30"/>
        <v>2946</v>
      </c>
      <c r="E94" s="77">
        <f t="shared" si="30"/>
        <v>2946</v>
      </c>
      <c r="F94" s="445">
        <f t="shared" si="30"/>
        <v>42982.9</v>
      </c>
      <c r="G94" s="445">
        <f t="shared" si="30"/>
        <v>2584.4</v>
      </c>
      <c r="H94" s="445">
        <f t="shared" si="30"/>
        <v>2169.8</v>
      </c>
      <c r="I94" s="445">
        <f t="shared" si="30"/>
        <v>2342.4</v>
      </c>
    </row>
    <row r="95" spans="1:9" s="199" customFormat="1" ht="32.25" customHeight="1">
      <c r="A95" s="529"/>
      <c r="B95" s="429"/>
      <c r="C95" s="38">
        <v>2946</v>
      </c>
      <c r="D95" s="38">
        <v>2946</v>
      </c>
      <c r="E95" s="38">
        <v>2946</v>
      </c>
      <c r="F95" s="445">
        <v>42982.9</v>
      </c>
      <c r="G95" s="445">
        <v>2584.4</v>
      </c>
      <c r="H95" s="445">
        <v>2169.8</v>
      </c>
      <c r="I95" s="445">
        <v>2342.4</v>
      </c>
    </row>
    <row r="96" spans="1:9" ht="62.25" customHeight="1">
      <c r="A96" s="529"/>
      <c r="B96" s="429"/>
      <c r="C96" s="38">
        <v>0</v>
      </c>
      <c r="D96" s="38">
        <v>0</v>
      </c>
      <c r="E96" s="38">
        <v>0</v>
      </c>
      <c r="F96" s="445">
        <v>0</v>
      </c>
      <c r="G96" s="445">
        <v>0</v>
      </c>
      <c r="H96" s="445">
        <v>0</v>
      </c>
      <c r="I96" s="445">
        <v>0</v>
      </c>
    </row>
    <row r="97" spans="1:9" ht="76.5" customHeight="1">
      <c r="A97" s="529"/>
      <c r="B97" s="429"/>
      <c r="C97" s="38">
        <v>0</v>
      </c>
      <c r="D97" s="38">
        <v>0</v>
      </c>
      <c r="E97" s="38">
        <v>0</v>
      </c>
      <c r="F97" s="445">
        <v>0</v>
      </c>
      <c r="G97" s="445">
        <v>0</v>
      </c>
      <c r="H97" s="445">
        <v>0</v>
      </c>
      <c r="I97" s="445">
        <v>0</v>
      </c>
    </row>
    <row r="98" spans="1:9" ht="47.25" customHeight="1">
      <c r="A98" s="529"/>
      <c r="B98" s="429"/>
      <c r="C98" s="38">
        <v>0</v>
      </c>
      <c r="D98" s="38">
        <v>0</v>
      </c>
      <c r="E98" s="38">
        <v>0</v>
      </c>
      <c r="F98" s="445">
        <v>0</v>
      </c>
      <c r="G98" s="445">
        <v>0</v>
      </c>
      <c r="H98" s="445">
        <v>0</v>
      </c>
      <c r="I98" s="445">
        <v>0</v>
      </c>
    </row>
    <row r="99" spans="1:9" ht="47.25" customHeight="1">
      <c r="A99" s="529"/>
      <c r="B99" s="429"/>
      <c r="C99" s="38">
        <v>0</v>
      </c>
      <c r="D99" s="38">
        <v>0</v>
      </c>
      <c r="E99" s="38">
        <v>0</v>
      </c>
      <c r="F99" s="445">
        <v>0</v>
      </c>
      <c r="G99" s="445">
        <v>0</v>
      </c>
      <c r="H99" s="445">
        <v>0</v>
      </c>
      <c r="I99" s="445">
        <v>0</v>
      </c>
    </row>
    <row r="100" spans="1:9" ht="32.25" customHeight="1">
      <c r="A100" s="203"/>
      <c r="B100" s="89"/>
      <c r="C100" s="38">
        <v>0</v>
      </c>
      <c r="D100" s="38">
        <v>0</v>
      </c>
      <c r="E100" s="38">
        <v>0</v>
      </c>
      <c r="F100" s="445">
        <v>0</v>
      </c>
      <c r="G100" s="445">
        <v>0</v>
      </c>
      <c r="H100" s="445">
        <v>0</v>
      </c>
      <c r="I100" s="445">
        <v>0</v>
      </c>
    </row>
    <row r="101" spans="1:9" ht="105" customHeight="1">
      <c r="A101" s="203"/>
      <c r="B101" s="89"/>
      <c r="C101" s="38">
        <v>0</v>
      </c>
      <c r="D101" s="38">
        <v>0</v>
      </c>
      <c r="E101" s="38">
        <v>0</v>
      </c>
      <c r="F101" s="445">
        <v>0</v>
      </c>
      <c r="G101" s="445">
        <v>688</v>
      </c>
      <c r="H101" s="445">
        <v>688</v>
      </c>
      <c r="I101" s="445">
        <v>334.2</v>
      </c>
    </row>
    <row r="102" spans="1:9" ht="78" customHeight="1">
      <c r="A102" s="203"/>
      <c r="B102" s="89"/>
      <c r="C102" s="38">
        <v>0</v>
      </c>
      <c r="D102" s="38">
        <v>0</v>
      </c>
      <c r="E102" s="38">
        <v>0</v>
      </c>
      <c r="F102" s="445">
        <v>0</v>
      </c>
      <c r="G102" s="445">
        <v>10.5</v>
      </c>
      <c r="H102" s="445">
        <v>10.5</v>
      </c>
      <c r="I102" s="445">
        <v>5.1</v>
      </c>
    </row>
    <row r="103" spans="1:9" ht="32.25" customHeight="1">
      <c r="A103" s="203"/>
      <c r="B103" s="89"/>
      <c r="C103" s="404">
        <v>2754.77165</v>
      </c>
      <c r="D103" s="110">
        <v>2754.8</v>
      </c>
      <c r="E103" s="110">
        <v>2754.8</v>
      </c>
      <c r="F103" s="445">
        <v>2367.7</v>
      </c>
      <c r="G103" s="445">
        <v>4819.1</v>
      </c>
      <c r="H103" s="445">
        <v>4492.8</v>
      </c>
      <c r="I103" s="445">
        <v>4684.2</v>
      </c>
    </row>
    <row r="104" spans="1:9" ht="77.25" customHeight="1">
      <c r="A104" s="203"/>
      <c r="B104" s="89"/>
      <c r="C104" s="110">
        <v>0</v>
      </c>
      <c r="D104" s="110">
        <v>0</v>
      </c>
      <c r="E104" s="110">
        <v>0</v>
      </c>
      <c r="F104" s="445">
        <v>0</v>
      </c>
      <c r="G104" s="445">
        <v>0</v>
      </c>
      <c r="H104" s="445">
        <v>0</v>
      </c>
      <c r="I104" s="445">
        <v>0</v>
      </c>
    </row>
    <row r="105" spans="1:9" ht="32.25" customHeight="1">
      <c r="A105" s="203"/>
      <c r="B105" s="429"/>
      <c r="C105" s="110">
        <v>0</v>
      </c>
      <c r="D105" s="110">
        <v>0</v>
      </c>
      <c r="E105" s="110">
        <v>0</v>
      </c>
      <c r="F105" s="445">
        <v>0</v>
      </c>
      <c r="G105" s="445">
        <v>0</v>
      </c>
      <c r="H105" s="445">
        <v>0</v>
      </c>
      <c r="I105" s="445">
        <v>0</v>
      </c>
    </row>
    <row r="106" spans="1:9" ht="15" customHeight="1">
      <c r="A106" s="527"/>
      <c r="B106" s="528"/>
      <c r="C106" s="77">
        <f aca="true" t="shared" si="31" ref="C106:I106">C107</f>
        <v>69081.5</v>
      </c>
      <c r="D106" s="77">
        <f t="shared" si="31"/>
        <v>69081.5</v>
      </c>
      <c r="E106" s="77">
        <f t="shared" si="31"/>
        <v>69081.5</v>
      </c>
      <c r="F106" s="445">
        <f t="shared" si="31"/>
        <v>76876.6</v>
      </c>
      <c r="G106" s="445">
        <f t="shared" si="31"/>
        <v>5742.7</v>
      </c>
      <c r="H106" s="445">
        <f t="shared" si="31"/>
        <v>5742.7</v>
      </c>
      <c r="I106" s="445">
        <f t="shared" si="31"/>
        <v>5742.7</v>
      </c>
    </row>
    <row r="107" spans="1:9" ht="15" customHeight="1">
      <c r="A107" s="527"/>
      <c r="B107" s="528"/>
      <c r="C107" s="281">
        <f aca="true" t="shared" si="32" ref="C107:I107">C108+C110+C111+C112+C113+C115+C116+C109+C117+C118</f>
        <v>69081.5</v>
      </c>
      <c r="D107" s="281">
        <f t="shared" si="32"/>
        <v>69081.5</v>
      </c>
      <c r="E107" s="281">
        <f t="shared" si="32"/>
        <v>69081.5</v>
      </c>
      <c r="F107" s="445">
        <f>F108+F110+F111+F112+F113+F114+F115+F116+F109+F117+F118</f>
        <v>76876.6</v>
      </c>
      <c r="G107" s="445">
        <f>G108+G110+G111</f>
        <v>5742.7</v>
      </c>
      <c r="H107" s="445">
        <f t="shared" si="32"/>
        <v>5742.7</v>
      </c>
      <c r="I107" s="445">
        <f t="shared" si="32"/>
        <v>5742.7</v>
      </c>
    </row>
    <row r="108" spans="1:9" s="199" customFormat="1" ht="61.5" customHeight="1">
      <c r="A108" s="203"/>
      <c r="B108" s="89"/>
      <c r="C108" s="38">
        <v>390</v>
      </c>
      <c r="D108" s="38">
        <v>390</v>
      </c>
      <c r="E108" s="38">
        <v>390</v>
      </c>
      <c r="F108" s="445">
        <v>800</v>
      </c>
      <c r="G108" s="445">
        <v>600</v>
      </c>
      <c r="H108" s="445">
        <v>600</v>
      </c>
      <c r="I108" s="445">
        <v>600</v>
      </c>
    </row>
    <row r="109" spans="1:9" s="199" customFormat="1" ht="47.25" customHeight="1">
      <c r="A109" s="203"/>
      <c r="B109" s="89"/>
      <c r="C109" s="38"/>
      <c r="D109" s="38"/>
      <c r="E109" s="38"/>
      <c r="F109" s="445"/>
      <c r="G109" s="445"/>
      <c r="H109" s="445"/>
      <c r="I109" s="445"/>
    </row>
    <row r="110" spans="1:9" s="199" customFormat="1" ht="60.75" customHeight="1">
      <c r="A110" s="203"/>
      <c r="B110" s="89"/>
      <c r="C110" s="38">
        <v>256.2</v>
      </c>
      <c r="D110" s="38">
        <v>256.2</v>
      </c>
      <c r="E110" s="38">
        <v>256.2</v>
      </c>
      <c r="F110" s="445">
        <v>217.2</v>
      </c>
      <c r="G110" s="445">
        <v>230.5</v>
      </c>
      <c r="H110" s="445">
        <v>230.5</v>
      </c>
      <c r="I110" s="445">
        <v>230.5</v>
      </c>
    </row>
    <row r="111" spans="1:9" s="199" customFormat="1" ht="78" customHeight="1">
      <c r="A111" s="203"/>
      <c r="B111" s="89"/>
      <c r="C111" s="38">
        <v>4447.6</v>
      </c>
      <c r="D111" s="38">
        <v>4447.6</v>
      </c>
      <c r="E111" s="38">
        <v>4447.6</v>
      </c>
      <c r="F111" s="445">
        <v>4669.4</v>
      </c>
      <c r="G111" s="445">
        <v>4912.2</v>
      </c>
      <c r="H111" s="445">
        <v>4912.2</v>
      </c>
      <c r="I111" s="445">
        <v>4912.2</v>
      </c>
    </row>
    <row r="112" spans="1:9" s="199" customFormat="1" ht="63" customHeight="1">
      <c r="A112" s="530"/>
      <c r="B112" s="89"/>
      <c r="C112" s="38">
        <v>0</v>
      </c>
      <c r="D112" s="38">
        <v>0</v>
      </c>
      <c r="E112" s="38">
        <v>0</v>
      </c>
      <c r="F112" s="445">
        <v>0</v>
      </c>
      <c r="G112" s="445">
        <v>0</v>
      </c>
      <c r="H112" s="445">
        <v>0</v>
      </c>
      <c r="I112" s="445">
        <v>0</v>
      </c>
    </row>
    <row r="113" spans="1:9" s="199" customFormat="1" ht="48" customHeight="1">
      <c r="A113" s="530"/>
      <c r="B113" s="89"/>
      <c r="C113" s="38">
        <v>4000</v>
      </c>
      <c r="D113" s="38">
        <v>4000</v>
      </c>
      <c r="E113" s="38">
        <v>4000</v>
      </c>
      <c r="F113" s="445">
        <v>0</v>
      </c>
      <c r="G113" s="445">
        <v>0</v>
      </c>
      <c r="H113" s="445">
        <v>0</v>
      </c>
      <c r="I113" s="445">
        <v>0</v>
      </c>
    </row>
    <row r="114" spans="1:9" s="199" customFormat="1" ht="62.25" customHeight="1">
      <c r="A114" s="530"/>
      <c r="B114" s="89"/>
      <c r="C114" s="38">
        <v>5000</v>
      </c>
      <c r="D114" s="38">
        <v>5000</v>
      </c>
      <c r="E114" s="38">
        <v>5000</v>
      </c>
      <c r="F114" s="445">
        <v>0</v>
      </c>
      <c r="G114" s="445">
        <v>0</v>
      </c>
      <c r="H114" s="445">
        <v>0</v>
      </c>
      <c r="I114" s="445">
        <v>0</v>
      </c>
    </row>
    <row r="115" spans="1:9" s="199" customFormat="1" ht="46.5" customHeight="1">
      <c r="A115" s="530"/>
      <c r="B115" s="89"/>
      <c r="C115" s="38">
        <v>5000</v>
      </c>
      <c r="D115" s="38">
        <v>5000</v>
      </c>
      <c r="E115" s="38">
        <v>5000</v>
      </c>
      <c r="F115" s="445">
        <v>71190</v>
      </c>
      <c r="G115" s="445">
        <v>0</v>
      </c>
      <c r="H115" s="445">
        <v>0</v>
      </c>
      <c r="I115" s="445">
        <v>0</v>
      </c>
    </row>
    <row r="116" spans="1:9" s="199" customFormat="1" ht="31.5" customHeight="1">
      <c r="A116" s="530"/>
      <c r="B116" s="89"/>
      <c r="C116" s="38">
        <v>0</v>
      </c>
      <c r="D116" s="38">
        <v>0</v>
      </c>
      <c r="E116" s="38">
        <v>0</v>
      </c>
      <c r="F116" s="445">
        <v>0</v>
      </c>
      <c r="G116" s="445">
        <v>0</v>
      </c>
      <c r="H116" s="445">
        <v>0</v>
      </c>
      <c r="I116" s="445">
        <v>0</v>
      </c>
    </row>
    <row r="117" spans="1:9" s="199" customFormat="1" ht="47.25" customHeight="1">
      <c r="A117" s="530"/>
      <c r="B117" s="89"/>
      <c r="C117" s="38">
        <v>8554</v>
      </c>
      <c r="D117" s="38">
        <v>8554</v>
      </c>
      <c r="E117" s="38">
        <v>8554</v>
      </c>
      <c r="F117" s="445">
        <v>0</v>
      </c>
      <c r="G117" s="445">
        <v>0</v>
      </c>
      <c r="H117" s="445">
        <v>0</v>
      </c>
      <c r="I117" s="445">
        <v>0</v>
      </c>
    </row>
    <row r="118" spans="1:9" s="199" customFormat="1" ht="77.25" customHeight="1">
      <c r="A118" s="530"/>
      <c r="B118" s="89"/>
      <c r="C118" s="38">
        <v>46433.7</v>
      </c>
      <c r="D118" s="38">
        <v>46433.7</v>
      </c>
      <c r="E118" s="38">
        <v>46433.7</v>
      </c>
      <c r="F118" s="445">
        <v>0</v>
      </c>
      <c r="G118" s="445">
        <v>0</v>
      </c>
      <c r="H118" s="445">
        <v>0</v>
      </c>
      <c r="I118" s="445">
        <v>0</v>
      </c>
    </row>
    <row r="119" spans="1:9" ht="60" customHeight="1">
      <c r="A119" s="531"/>
      <c r="B119" s="505"/>
      <c r="C119" s="265">
        <f aca="true" t="shared" si="33" ref="C119:I119">C120</f>
        <v>0</v>
      </c>
      <c r="D119" s="265">
        <f t="shared" si="33"/>
        <v>0</v>
      </c>
      <c r="E119" s="265">
        <f t="shared" si="33"/>
        <v>0</v>
      </c>
      <c r="F119" s="607">
        <f t="shared" si="33"/>
        <v>20000</v>
      </c>
      <c r="G119" s="607">
        <f t="shared" si="33"/>
        <v>20000</v>
      </c>
      <c r="H119" s="607">
        <f t="shared" si="33"/>
        <v>20000</v>
      </c>
      <c r="I119" s="607">
        <f t="shared" si="33"/>
        <v>0</v>
      </c>
    </row>
    <row r="120" spans="1:9" s="199" customFormat="1" ht="61.5" customHeight="1">
      <c r="A120" s="530"/>
      <c r="B120" s="89"/>
      <c r="C120" s="110">
        <v>0</v>
      </c>
      <c r="D120" s="110">
        <v>0</v>
      </c>
      <c r="E120" s="110">
        <v>0</v>
      </c>
      <c r="F120" s="445">
        <v>20000</v>
      </c>
      <c r="G120" s="445">
        <v>20000</v>
      </c>
      <c r="H120" s="445">
        <v>20000</v>
      </c>
      <c r="I120" s="445">
        <v>0</v>
      </c>
    </row>
    <row r="121" spans="1:9" ht="30.75" customHeight="1">
      <c r="A121" s="531"/>
      <c r="B121" s="505"/>
      <c r="C121" s="265">
        <f>C122</f>
        <v>848</v>
      </c>
      <c r="D121" s="265">
        <f>D122</f>
        <v>848</v>
      </c>
      <c r="E121" s="265">
        <f>E122</f>
        <v>848</v>
      </c>
      <c r="F121" s="607">
        <f>F122+F124</f>
        <v>1701</v>
      </c>
      <c r="G121" s="607">
        <f>G122+G124</f>
        <v>0</v>
      </c>
      <c r="H121" s="607">
        <f>H122+H124</f>
        <v>0</v>
      </c>
      <c r="I121" s="607">
        <f>I122+I124</f>
        <v>0</v>
      </c>
    </row>
    <row r="122" spans="1:9" s="199" customFormat="1" ht="31.5" customHeight="1">
      <c r="A122" s="530"/>
      <c r="B122" s="89"/>
      <c r="C122" s="38">
        <v>848</v>
      </c>
      <c r="D122" s="38">
        <v>848</v>
      </c>
      <c r="E122" s="38">
        <v>848</v>
      </c>
      <c r="F122" s="445">
        <v>1000</v>
      </c>
      <c r="G122" s="445">
        <v>0</v>
      </c>
      <c r="H122" s="445">
        <v>0</v>
      </c>
      <c r="I122" s="445">
        <v>0</v>
      </c>
    </row>
    <row r="123" spans="1:9" ht="75.75" customHeight="1">
      <c r="A123" s="530"/>
      <c r="B123" s="89"/>
      <c r="C123" s="110">
        <v>0</v>
      </c>
      <c r="D123" s="110">
        <v>0</v>
      </c>
      <c r="E123" s="110">
        <v>0</v>
      </c>
      <c r="F123" s="445">
        <v>0</v>
      </c>
      <c r="G123" s="445">
        <v>0</v>
      </c>
      <c r="H123" s="445">
        <v>0</v>
      </c>
      <c r="I123" s="445">
        <v>0</v>
      </c>
    </row>
    <row r="124" spans="1:9" ht="61.5" customHeight="1">
      <c r="A124" s="530"/>
      <c r="B124" s="89"/>
      <c r="C124" s="110">
        <v>0</v>
      </c>
      <c r="D124" s="110">
        <v>0</v>
      </c>
      <c r="E124" s="110">
        <v>0</v>
      </c>
      <c r="F124" s="445">
        <v>701</v>
      </c>
      <c r="G124" s="445">
        <v>0</v>
      </c>
      <c r="H124" s="445">
        <v>0</v>
      </c>
      <c r="I124" s="445">
        <v>0</v>
      </c>
    </row>
    <row r="125" spans="1:9" ht="15" customHeight="1">
      <c r="A125" s="495"/>
      <c r="B125" s="532"/>
      <c r="C125" s="50">
        <f aca="true" t="shared" si="34" ref="C125:I125">C126</f>
        <v>668</v>
      </c>
      <c r="D125" s="50">
        <f t="shared" si="34"/>
        <v>668</v>
      </c>
      <c r="E125" s="50">
        <f t="shared" si="34"/>
        <v>292</v>
      </c>
      <c r="F125" s="606">
        <f t="shared" si="34"/>
        <v>301.9</v>
      </c>
      <c r="G125" s="606">
        <f t="shared" si="34"/>
        <v>0</v>
      </c>
      <c r="H125" s="606">
        <f t="shared" si="34"/>
        <v>0</v>
      </c>
      <c r="I125" s="606">
        <f t="shared" si="34"/>
        <v>0</v>
      </c>
    </row>
    <row r="126" spans="1:9" ht="31.5" customHeight="1">
      <c r="A126" s="533"/>
      <c r="B126" s="504"/>
      <c r="C126" s="51">
        <f aca="true" t="shared" si="35" ref="C126:I126">C128+C129+C130+C127</f>
        <v>668</v>
      </c>
      <c r="D126" s="51">
        <f t="shared" si="35"/>
        <v>668</v>
      </c>
      <c r="E126" s="51">
        <f t="shared" si="35"/>
        <v>292</v>
      </c>
      <c r="F126" s="607">
        <f t="shared" si="35"/>
        <v>301.9</v>
      </c>
      <c r="G126" s="607">
        <f t="shared" si="35"/>
        <v>0</v>
      </c>
      <c r="H126" s="607">
        <f t="shared" si="35"/>
        <v>0</v>
      </c>
      <c r="I126" s="607">
        <f t="shared" si="35"/>
        <v>0</v>
      </c>
    </row>
    <row r="127" spans="1:9" ht="32.25" customHeight="1">
      <c r="A127" s="190"/>
      <c r="B127" s="103"/>
      <c r="C127" s="38">
        <v>668</v>
      </c>
      <c r="D127" s="38">
        <v>668</v>
      </c>
      <c r="E127" s="38">
        <v>292</v>
      </c>
      <c r="F127" s="445">
        <v>301.9</v>
      </c>
      <c r="G127" s="445">
        <v>0</v>
      </c>
      <c r="H127" s="445">
        <v>0</v>
      </c>
      <c r="I127" s="445">
        <v>0</v>
      </c>
    </row>
    <row r="128" spans="1:9" ht="63.75" customHeight="1">
      <c r="A128" s="190"/>
      <c r="B128" s="103"/>
      <c r="C128" s="38">
        <v>0</v>
      </c>
      <c r="D128" s="38">
        <v>0</v>
      </c>
      <c r="E128" s="38">
        <v>0</v>
      </c>
      <c r="F128" s="445">
        <v>0</v>
      </c>
      <c r="G128" s="445">
        <v>0</v>
      </c>
      <c r="H128" s="445">
        <v>0</v>
      </c>
      <c r="I128" s="445">
        <v>0</v>
      </c>
    </row>
    <row r="129" spans="1:9" ht="46.5" customHeight="1">
      <c r="A129" s="190"/>
      <c r="B129" s="103"/>
      <c r="C129" s="38">
        <v>0</v>
      </c>
      <c r="D129" s="38">
        <v>0</v>
      </c>
      <c r="E129" s="38">
        <v>0</v>
      </c>
      <c r="F129" s="445">
        <v>0</v>
      </c>
      <c r="G129" s="445">
        <v>0</v>
      </c>
      <c r="H129" s="445">
        <v>0</v>
      </c>
      <c r="I129" s="445">
        <v>0</v>
      </c>
    </row>
    <row r="130" spans="1:9" ht="31.5" customHeight="1">
      <c r="A130" s="190"/>
      <c r="B130" s="103"/>
      <c r="C130" s="38">
        <v>0</v>
      </c>
      <c r="D130" s="38">
        <v>0</v>
      </c>
      <c r="E130" s="38">
        <v>0</v>
      </c>
      <c r="F130" s="445">
        <v>0</v>
      </c>
      <c r="G130" s="445">
        <v>0</v>
      </c>
      <c r="H130" s="445">
        <v>0</v>
      </c>
      <c r="I130" s="445">
        <v>0</v>
      </c>
    </row>
    <row r="131" spans="1:9" ht="102.75" customHeight="1">
      <c r="A131" s="495"/>
      <c r="B131" s="532"/>
      <c r="C131" s="50">
        <f aca="true" t="shared" si="36" ref="C131:I131">C132</f>
        <v>0</v>
      </c>
      <c r="D131" s="50">
        <f t="shared" si="36"/>
        <v>0</v>
      </c>
      <c r="E131" s="50">
        <f t="shared" si="36"/>
        <v>0</v>
      </c>
      <c r="F131" s="606">
        <f t="shared" si="36"/>
        <v>0</v>
      </c>
      <c r="G131" s="606">
        <f t="shared" si="36"/>
        <v>0</v>
      </c>
      <c r="H131" s="606">
        <f t="shared" si="36"/>
        <v>0</v>
      </c>
      <c r="I131" s="606">
        <f t="shared" si="36"/>
        <v>0</v>
      </c>
    </row>
    <row r="132" spans="1:9" ht="92.25" customHeight="1">
      <c r="A132" s="530"/>
      <c r="B132" s="140"/>
      <c r="C132" s="38">
        <v>0</v>
      </c>
      <c r="D132" s="38">
        <v>0</v>
      </c>
      <c r="E132" s="38">
        <v>0</v>
      </c>
      <c r="F132" s="445">
        <v>0</v>
      </c>
      <c r="G132" s="445">
        <v>0</v>
      </c>
      <c r="H132" s="445">
        <v>0</v>
      </c>
      <c r="I132" s="445">
        <v>0</v>
      </c>
    </row>
    <row r="133" spans="1:9" ht="74.25" customHeight="1">
      <c r="A133" s="495"/>
      <c r="B133" s="532"/>
      <c r="C133" s="38"/>
      <c r="D133" s="38"/>
      <c r="E133" s="38"/>
      <c r="F133" s="445"/>
      <c r="G133" s="445"/>
      <c r="H133" s="445"/>
      <c r="I133" s="445"/>
    </row>
    <row r="134" spans="1:9" ht="30.75" customHeight="1">
      <c r="A134" s="534"/>
      <c r="B134" s="535"/>
      <c r="C134" s="38"/>
      <c r="D134" s="38"/>
      <c r="E134" s="38"/>
      <c r="F134" s="445"/>
      <c r="G134" s="445"/>
      <c r="H134" s="445"/>
      <c r="I134" s="445"/>
    </row>
    <row r="135" spans="1:9" ht="31.5" customHeight="1">
      <c r="A135" s="88"/>
      <c r="B135" s="140"/>
      <c r="C135" s="38"/>
      <c r="D135" s="38"/>
      <c r="E135" s="38"/>
      <c r="F135" s="445"/>
      <c r="G135" s="445"/>
      <c r="H135" s="445"/>
      <c r="I135" s="445"/>
    </row>
    <row r="136" spans="1:9" ht="18.75" customHeight="1">
      <c r="A136" s="536"/>
      <c r="B136" s="41"/>
      <c r="C136" s="405" t="e">
        <f aca="true" t="shared" si="37" ref="C136:I136">C83+C5</f>
        <v>#REF!</v>
      </c>
      <c r="D136" s="83" t="e">
        <f t="shared" si="37"/>
        <v>#REF!</v>
      </c>
      <c r="E136" s="83" t="e">
        <f t="shared" si="37"/>
        <v>#REF!</v>
      </c>
      <c r="F136" s="605">
        <f>F83+F5</f>
        <v>283507.3</v>
      </c>
      <c r="G136" s="605">
        <f t="shared" si="37"/>
        <v>148001.09999999998</v>
      </c>
      <c r="H136" s="605">
        <f t="shared" si="37"/>
        <v>152049.2</v>
      </c>
      <c r="I136" s="605">
        <f t="shared" si="37"/>
        <v>134117</v>
      </c>
    </row>
    <row r="137" spans="1:9" ht="18" customHeight="1" hidden="1">
      <c r="A137" s="14"/>
      <c r="B137" s="256"/>
      <c r="C137" s="282">
        <f aca="true" t="shared" si="38" ref="C137:I137">C6+C11+C18+C20</f>
        <v>71244</v>
      </c>
      <c r="D137" s="282">
        <f t="shared" si="38"/>
        <v>71244</v>
      </c>
      <c r="E137" s="282">
        <f t="shared" si="38"/>
        <v>67752.6</v>
      </c>
      <c r="F137" s="608"/>
      <c r="G137" s="609">
        <f t="shared" si="38"/>
        <v>85051.4</v>
      </c>
      <c r="H137" s="609">
        <f t="shared" si="38"/>
        <v>87090.4</v>
      </c>
      <c r="I137" s="609">
        <f t="shared" si="38"/>
        <v>89048.40000000001</v>
      </c>
    </row>
    <row r="138" spans="1:9" ht="14.25" customHeight="1" hidden="1">
      <c r="A138" s="737"/>
      <c r="B138" s="737"/>
      <c r="C138" s="282" t="e">
        <f aca="true" t="shared" si="39" ref="C138:I138">C30+C42+C49+C65+C77</f>
        <v>#REF!</v>
      </c>
      <c r="D138" s="282" t="e">
        <f t="shared" si="39"/>
        <v>#REF!</v>
      </c>
      <c r="E138" s="282" t="e">
        <f t="shared" si="39"/>
        <v>#REF!</v>
      </c>
      <c r="F138" s="608"/>
      <c r="G138" s="609">
        <f t="shared" si="39"/>
        <v>26505</v>
      </c>
      <c r="H138" s="609">
        <f t="shared" si="39"/>
        <v>26705</v>
      </c>
      <c r="I138" s="609">
        <f t="shared" si="39"/>
        <v>26760</v>
      </c>
    </row>
    <row r="139" spans="1:9" ht="17.25" customHeight="1" hidden="1">
      <c r="A139" s="172"/>
      <c r="B139" s="255"/>
      <c r="C139" s="282" t="e">
        <f aca="true" t="shared" si="40" ref="C139:I139">C83</f>
        <v>#REF!</v>
      </c>
      <c r="D139" s="282" t="e">
        <f t="shared" si="40"/>
        <v>#REF!</v>
      </c>
      <c r="E139" s="282" t="e">
        <f t="shared" si="40"/>
        <v>#REF!</v>
      </c>
      <c r="F139" s="608"/>
      <c r="G139" s="609">
        <f t="shared" si="40"/>
        <v>36444.7</v>
      </c>
      <c r="H139" s="609">
        <f t="shared" si="40"/>
        <v>38253.8</v>
      </c>
      <c r="I139" s="609">
        <f t="shared" si="40"/>
        <v>18308.6</v>
      </c>
    </row>
    <row r="140" spans="3:9" ht="18.75" customHeight="1" hidden="1">
      <c r="C140" s="283" t="e">
        <f aca="true" t="shared" si="41" ref="C140:I140">C137+C138+C139</f>
        <v>#REF!</v>
      </c>
      <c r="D140" s="283" t="e">
        <f t="shared" si="41"/>
        <v>#REF!</v>
      </c>
      <c r="E140" s="283" t="e">
        <f t="shared" si="41"/>
        <v>#REF!</v>
      </c>
      <c r="F140" s="283"/>
      <c r="G140" s="447">
        <f t="shared" si="41"/>
        <v>148001.09999999998</v>
      </c>
      <c r="H140" s="447">
        <f t="shared" si="41"/>
        <v>152049.2</v>
      </c>
      <c r="I140" s="447">
        <f t="shared" si="41"/>
        <v>134117</v>
      </c>
    </row>
    <row r="141" ht="12.75" hidden="1"/>
    <row r="142" spans="6:9" ht="12.75" hidden="1">
      <c r="F142" s="235" t="s">
        <v>432</v>
      </c>
      <c r="G142" s="610">
        <f>G7+G13+G19+G22+G27+G29</f>
        <v>76714</v>
      </c>
      <c r="H142" s="610">
        <f>H7+H13+H19+H22+H27+H29</f>
        <v>78503</v>
      </c>
      <c r="I142" s="610">
        <f>I7+I13+I19+I22+I27+I29</f>
        <v>80211</v>
      </c>
    </row>
    <row r="143" spans="6:9" ht="12.75" hidden="1">
      <c r="F143" s="235" t="s">
        <v>433</v>
      </c>
      <c r="G143" s="610">
        <f>G33+G35+G37+G39+G81</f>
        <v>24400</v>
      </c>
      <c r="H143" s="610">
        <f>H33+H35+H37+H39+H81</f>
        <v>24500</v>
      </c>
      <c r="I143" s="610">
        <f>I33+I35+I37+I39+I81</f>
        <v>24500</v>
      </c>
    </row>
    <row r="144" spans="6:9" ht="12.75" hidden="1">
      <c r="F144" s="235" t="s">
        <v>434</v>
      </c>
      <c r="G144" s="610">
        <f>G46</f>
        <v>300</v>
      </c>
      <c r="H144" s="610">
        <f>H46</f>
        <v>0</v>
      </c>
      <c r="I144" s="610">
        <f>I46</f>
        <v>0</v>
      </c>
    </row>
    <row r="145" ht="12.75" hidden="1"/>
    <row r="146" ht="12.75" hidden="1"/>
    <row r="147" spans="6:9" ht="12.75" hidden="1">
      <c r="F147" s="611" t="s">
        <v>454</v>
      </c>
      <c r="G147" s="610">
        <f>G142+G143+G144+G145+G146</f>
        <v>101414</v>
      </c>
      <c r="H147" s="610">
        <f>H142+H143+H144+H145+H146</f>
        <v>103003</v>
      </c>
      <c r="I147" s="610">
        <f>I142+I143+I144+I145+I146</f>
        <v>104711</v>
      </c>
    </row>
  </sheetData>
  <sheetProtection/>
  <mergeCells count="4">
    <mergeCell ref="A1:D1"/>
    <mergeCell ref="A138:B138"/>
    <mergeCell ref="C2:D2"/>
    <mergeCell ref="H2:I2"/>
  </mergeCells>
  <printOptions/>
  <pageMargins left="0.31496062992125984" right="0" top="0.15748031496062992" bottom="0.31496062992125984" header="0.1968503937007874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zoomScaleSheetLayoutView="100" zoomScalePageLayoutView="0" workbookViewId="0" topLeftCell="A1">
      <selection activeCell="A52" sqref="A52"/>
    </sheetView>
  </sheetViews>
  <sheetFormatPr defaultColWidth="9.00390625" defaultRowHeight="12.75"/>
  <cols>
    <col min="1" max="1" width="9.25390625" style="0" customWidth="1"/>
    <col min="2" max="2" width="22.25390625" style="0" customWidth="1"/>
    <col min="3" max="3" width="101.625" style="0" customWidth="1"/>
    <col min="4" max="4" width="6.875" style="139" customWidth="1"/>
  </cols>
  <sheetData>
    <row r="1" ht="12.75">
      <c r="C1" s="92" t="s">
        <v>39</v>
      </c>
    </row>
    <row r="2" ht="12.75">
      <c r="C2" s="92" t="s">
        <v>202</v>
      </c>
    </row>
    <row r="3" ht="12.75">
      <c r="C3" s="92" t="s">
        <v>301</v>
      </c>
    </row>
    <row r="4" ht="12.75">
      <c r="C4" s="92" t="s">
        <v>135</v>
      </c>
    </row>
    <row r="5" ht="6.75" customHeight="1"/>
    <row r="6" spans="1:3" ht="15" customHeight="1">
      <c r="A6" s="630" t="s">
        <v>555</v>
      </c>
      <c r="B6" s="613"/>
      <c r="C6" s="613"/>
    </row>
    <row r="7" spans="1:3" ht="18.75">
      <c r="A7" s="631" t="s">
        <v>150</v>
      </c>
      <c r="B7" s="632"/>
      <c r="C7" s="632"/>
    </row>
    <row r="8" spans="1:3" ht="8.25" customHeight="1">
      <c r="A8" s="94"/>
      <c r="B8" s="93"/>
      <c r="C8" s="93"/>
    </row>
    <row r="9" spans="1:3" ht="30.75" customHeight="1">
      <c r="A9" s="635" t="s">
        <v>654</v>
      </c>
      <c r="B9" s="635"/>
      <c r="C9" s="633" t="s">
        <v>586</v>
      </c>
    </row>
    <row r="10" spans="1:3" ht="60" customHeight="1">
      <c r="A10" s="88" t="s">
        <v>50</v>
      </c>
      <c r="B10" s="122" t="s">
        <v>696</v>
      </c>
      <c r="C10" s="634"/>
    </row>
    <row r="11" spans="1:3" ht="10.5" customHeight="1">
      <c r="A11" s="67">
        <v>1</v>
      </c>
      <c r="B11" s="98">
        <v>2</v>
      </c>
      <c r="C11" s="98">
        <v>3</v>
      </c>
    </row>
    <row r="12" spans="1:3" ht="19.5" customHeight="1">
      <c r="A12" s="624" t="s">
        <v>345</v>
      </c>
      <c r="B12" s="625"/>
      <c r="C12" s="626"/>
    </row>
    <row r="13" spans="1:3" ht="46.5" customHeight="1">
      <c r="A13" s="247">
        <v>803</v>
      </c>
      <c r="B13" s="88" t="s">
        <v>530</v>
      </c>
      <c r="C13" s="248" t="s">
        <v>723</v>
      </c>
    </row>
    <row r="14" spans="1:3" ht="46.5" customHeight="1">
      <c r="A14" s="247">
        <v>803</v>
      </c>
      <c r="B14" s="88" t="s">
        <v>263</v>
      </c>
      <c r="C14" s="86" t="s">
        <v>237</v>
      </c>
    </row>
    <row r="15" spans="1:3" ht="45.75" customHeight="1">
      <c r="A15" s="247">
        <v>803</v>
      </c>
      <c r="B15" s="88" t="s">
        <v>20</v>
      </c>
      <c r="C15" s="86" t="s">
        <v>125</v>
      </c>
    </row>
    <row r="16" spans="1:3" ht="30.75" customHeight="1">
      <c r="A16" s="247">
        <v>803</v>
      </c>
      <c r="B16" s="88" t="s">
        <v>645</v>
      </c>
      <c r="C16" s="86" t="s">
        <v>646</v>
      </c>
    </row>
    <row r="17" spans="1:3" ht="30.75" customHeight="1">
      <c r="A17" s="247">
        <v>803</v>
      </c>
      <c r="B17" s="203" t="s">
        <v>634</v>
      </c>
      <c r="C17" s="89" t="s">
        <v>463</v>
      </c>
    </row>
    <row r="18" spans="1:4" ht="31.5" customHeight="1">
      <c r="A18" s="247">
        <v>803</v>
      </c>
      <c r="B18" s="306" t="s">
        <v>422</v>
      </c>
      <c r="C18" s="571" t="s">
        <v>423</v>
      </c>
      <c r="D18" s="475"/>
    </row>
    <row r="19" spans="1:3" ht="18" customHeight="1">
      <c r="A19" s="247">
        <v>803</v>
      </c>
      <c r="B19" s="306" t="s">
        <v>38</v>
      </c>
      <c r="C19" s="431" t="s">
        <v>424</v>
      </c>
    </row>
    <row r="20" spans="1:3" ht="18.75" customHeight="1">
      <c r="A20" s="247">
        <v>803</v>
      </c>
      <c r="B20" s="88" t="s">
        <v>635</v>
      </c>
      <c r="C20" s="86" t="s">
        <v>63</v>
      </c>
    </row>
    <row r="21" spans="1:3" ht="47.25" customHeight="1">
      <c r="A21" s="247">
        <v>803</v>
      </c>
      <c r="B21" s="88" t="s">
        <v>636</v>
      </c>
      <c r="C21" s="86" t="s">
        <v>276</v>
      </c>
    </row>
    <row r="22" spans="1:3" ht="45" customHeight="1">
      <c r="A22" s="247">
        <v>803</v>
      </c>
      <c r="B22" s="88" t="s">
        <v>637</v>
      </c>
      <c r="C22" s="86" t="s">
        <v>335</v>
      </c>
    </row>
    <row r="23" spans="1:3" ht="32.25" customHeight="1">
      <c r="A23" s="247">
        <v>803</v>
      </c>
      <c r="B23" s="150" t="s">
        <v>724</v>
      </c>
      <c r="C23" s="86" t="s">
        <v>52</v>
      </c>
    </row>
    <row r="24" spans="1:3" ht="31.5" customHeight="1">
      <c r="A24" s="247">
        <v>803</v>
      </c>
      <c r="B24" s="150" t="s">
        <v>638</v>
      </c>
      <c r="C24" s="86" t="s">
        <v>62</v>
      </c>
    </row>
    <row r="25" spans="1:3" ht="30.75" customHeight="1">
      <c r="A25" s="88">
        <v>803</v>
      </c>
      <c r="B25" s="88" t="s">
        <v>652</v>
      </c>
      <c r="C25" s="432" t="s">
        <v>665</v>
      </c>
    </row>
    <row r="26" spans="1:4" s="479" customFormat="1" ht="48" customHeight="1">
      <c r="A26" s="88">
        <v>803</v>
      </c>
      <c r="B26" s="88" t="s">
        <v>305</v>
      </c>
      <c r="C26" s="432" t="s">
        <v>306</v>
      </c>
      <c r="D26" s="139"/>
    </row>
    <row r="27" spans="1:4" s="479" customFormat="1" ht="48" customHeight="1">
      <c r="A27" s="88">
        <v>803</v>
      </c>
      <c r="B27" s="88" t="s">
        <v>307</v>
      </c>
      <c r="C27" s="432" t="s">
        <v>308</v>
      </c>
      <c r="D27" s="139"/>
    </row>
    <row r="28" spans="1:4" s="479" customFormat="1" ht="63.75" customHeight="1">
      <c r="A28" s="88">
        <v>803</v>
      </c>
      <c r="B28" s="88" t="s">
        <v>309</v>
      </c>
      <c r="C28" s="432" t="s">
        <v>310</v>
      </c>
      <c r="D28" s="139"/>
    </row>
    <row r="29" spans="1:4" s="479" customFormat="1" ht="48" customHeight="1">
      <c r="A29" s="88">
        <v>803</v>
      </c>
      <c r="B29" s="88" t="s">
        <v>311</v>
      </c>
      <c r="C29" s="432" t="s">
        <v>312</v>
      </c>
      <c r="D29" s="139"/>
    </row>
    <row r="30" spans="1:3" ht="16.5" customHeight="1">
      <c r="A30" s="150">
        <v>803</v>
      </c>
      <c r="B30" s="150" t="s">
        <v>206</v>
      </c>
      <c r="C30" s="87" t="s">
        <v>799</v>
      </c>
    </row>
    <row r="31" spans="1:3" ht="16.5" customHeight="1">
      <c r="A31" s="245">
        <v>803</v>
      </c>
      <c r="B31" s="150" t="s">
        <v>208</v>
      </c>
      <c r="C31" s="464" t="s">
        <v>87</v>
      </c>
    </row>
    <row r="32" spans="1:4" s="199" customFormat="1" ht="17.25" customHeight="1">
      <c r="A32" s="246" t="s">
        <v>803</v>
      </c>
      <c r="B32" s="88" t="s">
        <v>746</v>
      </c>
      <c r="C32" s="170" t="s">
        <v>647</v>
      </c>
      <c r="D32" s="421"/>
    </row>
    <row r="33" spans="1:4" s="199" customFormat="1" ht="15.75" customHeight="1">
      <c r="A33" s="572" t="s">
        <v>803</v>
      </c>
      <c r="B33" s="88" t="s">
        <v>747</v>
      </c>
      <c r="C33" s="170" t="s">
        <v>214</v>
      </c>
      <c r="D33" s="421"/>
    </row>
    <row r="34" spans="1:4" s="199" customFormat="1" ht="19.5" customHeight="1">
      <c r="A34" s="627" t="s">
        <v>401</v>
      </c>
      <c r="B34" s="628"/>
      <c r="C34" s="629"/>
      <c r="D34" s="421"/>
    </row>
    <row r="35" spans="1:4" s="199" customFormat="1" ht="17.25" customHeight="1">
      <c r="A35" s="246" t="s">
        <v>741</v>
      </c>
      <c r="B35" s="306" t="s">
        <v>277</v>
      </c>
      <c r="C35" s="431" t="s">
        <v>685</v>
      </c>
      <c r="D35" s="421"/>
    </row>
    <row r="36" spans="1:4" s="199" customFormat="1" ht="18.75" customHeight="1">
      <c r="A36" s="246" t="s">
        <v>741</v>
      </c>
      <c r="B36" s="88" t="s">
        <v>206</v>
      </c>
      <c r="C36" s="86" t="s">
        <v>799</v>
      </c>
      <c r="D36" s="421"/>
    </row>
    <row r="37" spans="1:4" s="199" customFormat="1" ht="17.25" customHeight="1">
      <c r="A37" s="246" t="s">
        <v>741</v>
      </c>
      <c r="B37" s="88" t="s">
        <v>534</v>
      </c>
      <c r="C37" s="86" t="s">
        <v>686</v>
      </c>
      <c r="D37" s="421"/>
    </row>
    <row r="38" spans="1:4" s="199" customFormat="1" ht="31.5" customHeight="1">
      <c r="A38" s="246" t="s">
        <v>741</v>
      </c>
      <c r="B38" s="88" t="s">
        <v>748</v>
      </c>
      <c r="C38" s="86" t="s">
        <v>196</v>
      </c>
      <c r="D38" s="421"/>
    </row>
    <row r="39" spans="1:4" s="199" customFormat="1" ht="18" customHeight="1">
      <c r="A39" s="246" t="s">
        <v>741</v>
      </c>
      <c r="B39" s="88" t="s">
        <v>198</v>
      </c>
      <c r="C39" s="86" t="s">
        <v>66</v>
      </c>
      <c r="D39" s="421"/>
    </row>
    <row r="40" spans="1:4" s="567" customFormat="1" ht="33" customHeight="1">
      <c r="A40" s="88">
        <v>892</v>
      </c>
      <c r="B40" s="203" t="s">
        <v>606</v>
      </c>
      <c r="C40" s="429" t="s">
        <v>660</v>
      </c>
      <c r="D40" s="573"/>
    </row>
    <row r="41" spans="1:4" s="567" customFormat="1" ht="62.25" customHeight="1">
      <c r="A41" s="88">
        <v>892</v>
      </c>
      <c r="B41" s="203" t="s">
        <v>506</v>
      </c>
      <c r="C41" s="545" t="s">
        <v>676</v>
      </c>
      <c r="D41" s="573"/>
    </row>
    <row r="42" spans="1:5" s="199" customFormat="1" ht="47.25" customHeight="1">
      <c r="A42" s="88">
        <v>892</v>
      </c>
      <c r="B42" s="203" t="s">
        <v>728</v>
      </c>
      <c r="C42" s="244" t="s">
        <v>543</v>
      </c>
      <c r="D42" s="421"/>
      <c r="E42" s="2"/>
    </row>
    <row r="43" spans="1:7" s="199" customFormat="1" ht="19.5" customHeight="1">
      <c r="A43" s="246" t="s">
        <v>741</v>
      </c>
      <c r="B43" s="203" t="s">
        <v>749</v>
      </c>
      <c r="C43" s="89" t="s">
        <v>578</v>
      </c>
      <c r="D43" s="403"/>
      <c r="E43" s="574"/>
      <c r="F43" s="574"/>
      <c r="G43" s="574"/>
    </row>
    <row r="44" spans="1:4" s="199" customFormat="1" ht="15" customHeight="1">
      <c r="A44" s="246" t="s">
        <v>741</v>
      </c>
      <c r="B44" s="203" t="s">
        <v>730</v>
      </c>
      <c r="C44" s="89" t="s">
        <v>764</v>
      </c>
      <c r="D44" s="421"/>
    </row>
    <row r="45" spans="1:4" s="199" customFormat="1" ht="17.25" customHeight="1">
      <c r="A45" s="247">
        <v>892</v>
      </c>
      <c r="B45" s="88" t="s">
        <v>616</v>
      </c>
      <c r="C45" s="432" t="s">
        <v>786</v>
      </c>
      <c r="D45" s="421"/>
    </row>
    <row r="46" spans="1:4" s="199" customFormat="1" ht="33.75" customHeight="1">
      <c r="A46" s="246" t="s">
        <v>741</v>
      </c>
      <c r="B46" s="203" t="s">
        <v>203</v>
      </c>
      <c r="C46" s="89" t="s">
        <v>352</v>
      </c>
      <c r="D46" s="421"/>
    </row>
    <row r="47" spans="1:6" s="199" customFormat="1" ht="33" customHeight="1">
      <c r="A47" s="246" t="s">
        <v>741</v>
      </c>
      <c r="B47" s="203" t="s">
        <v>204</v>
      </c>
      <c r="C47" s="89" t="s">
        <v>675</v>
      </c>
      <c r="D47" s="421"/>
      <c r="E47" s="2"/>
      <c r="F47" s="2"/>
    </row>
    <row r="48" spans="1:6" s="199" customFormat="1" ht="48" customHeight="1">
      <c r="A48" s="246" t="s">
        <v>741</v>
      </c>
      <c r="B48" s="203" t="s">
        <v>659</v>
      </c>
      <c r="C48" s="89" t="s">
        <v>614</v>
      </c>
      <c r="D48" s="214"/>
      <c r="E48" s="2"/>
      <c r="F48" s="2"/>
    </row>
    <row r="49" spans="1:6" s="199" customFormat="1" ht="33" customHeight="1">
      <c r="A49" s="246" t="s">
        <v>741</v>
      </c>
      <c r="B49" s="203" t="s">
        <v>205</v>
      </c>
      <c r="C49" s="89" t="s">
        <v>197</v>
      </c>
      <c r="D49" s="214"/>
      <c r="E49" s="2"/>
      <c r="F49" s="2"/>
    </row>
    <row r="50" spans="1:4" s="199" customFormat="1" ht="32.25" customHeight="1">
      <c r="A50" s="246" t="s">
        <v>741</v>
      </c>
      <c r="B50" s="203" t="s">
        <v>29</v>
      </c>
      <c r="C50" s="89" t="s">
        <v>640</v>
      </c>
      <c r="D50" s="421"/>
    </row>
    <row r="51" spans="1:4" s="199" customFormat="1" ht="17.25" customHeight="1">
      <c r="A51" s="246" t="s">
        <v>741</v>
      </c>
      <c r="B51" s="203" t="s">
        <v>618</v>
      </c>
      <c r="C51" s="89" t="s">
        <v>157</v>
      </c>
      <c r="D51" s="421"/>
    </row>
    <row r="52" spans="1:4" s="199" customFormat="1" ht="60.75" customHeight="1">
      <c r="A52" s="246" t="s">
        <v>741</v>
      </c>
      <c r="B52" s="203" t="s">
        <v>617</v>
      </c>
      <c r="C52" s="140" t="s">
        <v>216</v>
      </c>
      <c r="D52" s="421"/>
    </row>
    <row r="53" spans="1:4" s="199" customFormat="1" ht="35.25" customHeight="1">
      <c r="A53" s="246" t="s">
        <v>741</v>
      </c>
      <c r="B53" s="203" t="s">
        <v>725</v>
      </c>
      <c r="C53" s="140" t="s">
        <v>726</v>
      </c>
      <c r="D53" s="421"/>
    </row>
    <row r="54" spans="1:3" ht="20.25">
      <c r="A54" s="622"/>
      <c r="B54" s="623"/>
      <c r="C54" s="623"/>
    </row>
  </sheetData>
  <sheetProtection/>
  <mergeCells count="7">
    <mergeCell ref="A54:C54"/>
    <mergeCell ref="A12:C12"/>
    <mergeCell ref="A34:C34"/>
    <mergeCell ref="A6:C6"/>
    <mergeCell ref="A7:C7"/>
    <mergeCell ref="C9:C10"/>
    <mergeCell ref="A9:B9"/>
  </mergeCells>
  <printOptions/>
  <pageMargins left="0.6692913385826772" right="0.3937007874015748" top="0.5511811023622047" bottom="0.6299212598425197" header="0.5118110236220472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2" max="2" width="24.25390625" style="0" customWidth="1"/>
    <col min="3" max="3" width="77.25390625" style="0" customWidth="1"/>
  </cols>
  <sheetData>
    <row r="1" ht="12.75" customHeight="1">
      <c r="C1" s="92" t="s">
        <v>609</v>
      </c>
    </row>
    <row r="2" ht="12.75" customHeight="1">
      <c r="C2" s="92" t="s">
        <v>584</v>
      </c>
    </row>
    <row r="3" ht="12.75" customHeight="1">
      <c r="C3" s="92" t="s">
        <v>445</v>
      </c>
    </row>
    <row r="4" spans="3:4" ht="15.75">
      <c r="C4" s="92" t="s">
        <v>447</v>
      </c>
      <c r="D4" s="96"/>
    </row>
    <row r="8" spans="1:3" ht="18.75">
      <c r="A8" s="630" t="s">
        <v>655</v>
      </c>
      <c r="B8" s="630"/>
      <c r="C8" s="630"/>
    </row>
    <row r="9" spans="1:3" ht="18.75">
      <c r="A9" s="630" t="s">
        <v>740</v>
      </c>
      <c r="B9" s="613"/>
      <c r="C9" s="613"/>
    </row>
    <row r="10" spans="1:3" ht="18.75">
      <c r="A10" s="630" t="s">
        <v>71</v>
      </c>
      <c r="B10" s="613"/>
      <c r="C10" s="613"/>
    </row>
    <row r="11" spans="1:3" ht="18.75">
      <c r="A11" s="94"/>
      <c r="B11" s="93"/>
      <c r="C11" s="93"/>
    </row>
    <row r="12" spans="1:3" ht="12.75">
      <c r="A12" s="635" t="s">
        <v>346</v>
      </c>
      <c r="B12" s="635" t="s">
        <v>158</v>
      </c>
      <c r="C12" s="635" t="s">
        <v>116</v>
      </c>
    </row>
    <row r="13" spans="1:3" ht="25.5" customHeight="1">
      <c r="A13" s="635"/>
      <c r="B13" s="635"/>
      <c r="C13" s="635"/>
    </row>
    <row r="14" spans="1:3" ht="13.5" customHeight="1">
      <c r="A14" s="67">
        <v>1</v>
      </c>
      <c r="B14" s="67">
        <v>2</v>
      </c>
      <c r="C14" s="67">
        <v>3</v>
      </c>
    </row>
    <row r="15" spans="1:3" ht="22.5" customHeight="1">
      <c r="A15" s="106" t="s">
        <v>741</v>
      </c>
      <c r="B15" s="95"/>
      <c r="C15" s="85" t="s">
        <v>401</v>
      </c>
    </row>
    <row r="16" spans="1:4" ht="33.75" customHeight="1">
      <c r="A16" s="97" t="s">
        <v>741</v>
      </c>
      <c r="B16" s="91" t="s">
        <v>531</v>
      </c>
      <c r="C16" s="91" t="s">
        <v>653</v>
      </c>
      <c r="D16" s="71"/>
    </row>
    <row r="17" spans="1:4" ht="34.5" customHeight="1">
      <c r="A17" s="97" t="s">
        <v>741</v>
      </c>
      <c r="B17" s="91" t="s">
        <v>532</v>
      </c>
      <c r="C17" s="91" t="s">
        <v>90</v>
      </c>
      <c r="D17" s="71"/>
    </row>
    <row r="18" spans="1:4" ht="33" customHeight="1">
      <c r="A18" s="97" t="s">
        <v>741</v>
      </c>
      <c r="B18" s="91" t="s">
        <v>781</v>
      </c>
      <c r="C18" s="91" t="s">
        <v>215</v>
      </c>
      <c r="D18" s="71"/>
    </row>
    <row r="19" spans="1:4" ht="36.75" customHeight="1">
      <c r="A19" s="97" t="s">
        <v>741</v>
      </c>
      <c r="B19" s="91" t="s">
        <v>595</v>
      </c>
      <c r="C19" s="91" t="s">
        <v>58</v>
      </c>
      <c r="D19" s="71"/>
    </row>
    <row r="20" spans="1:4" ht="19.5" customHeight="1">
      <c r="A20" s="107" t="s">
        <v>741</v>
      </c>
      <c r="B20" s="91" t="s">
        <v>596</v>
      </c>
      <c r="C20" s="91" t="s">
        <v>59</v>
      </c>
      <c r="D20" s="71"/>
    </row>
    <row r="21" spans="1:4" ht="18.75" customHeight="1">
      <c r="A21" s="97" t="s">
        <v>741</v>
      </c>
      <c r="B21" s="91" t="s">
        <v>554</v>
      </c>
      <c r="C21" s="91" t="s">
        <v>713</v>
      </c>
      <c r="D21" s="71"/>
    </row>
  </sheetData>
  <sheetProtection/>
  <mergeCells count="6">
    <mergeCell ref="A8:C8"/>
    <mergeCell ref="A9:C9"/>
    <mergeCell ref="A10:C10"/>
    <mergeCell ref="A12:A13"/>
    <mergeCell ref="B12:B13"/>
    <mergeCell ref="C12:C13"/>
  </mergeCells>
  <printOptions/>
  <pageMargins left="0.5905511811023623" right="0.3937007874015748" top="0.5118110236220472" bottom="0.98425196850393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105.00390625" style="0" customWidth="1"/>
    <col min="2" max="2" width="13.875" style="0" customWidth="1"/>
    <col min="3" max="3" width="12.00390625" style="0" customWidth="1"/>
  </cols>
  <sheetData>
    <row r="1" spans="1:7" ht="15.75" customHeight="1">
      <c r="A1" s="636" t="s">
        <v>465</v>
      </c>
      <c r="B1" s="637"/>
      <c r="C1" s="48"/>
      <c r="D1" s="48"/>
      <c r="E1" s="48"/>
      <c r="F1" s="48"/>
      <c r="G1" s="48"/>
    </row>
    <row r="2" spans="1:7" ht="13.5" customHeight="1">
      <c r="A2" s="636" t="s">
        <v>70</v>
      </c>
      <c r="B2" s="637"/>
      <c r="C2" s="48"/>
      <c r="D2" s="48"/>
      <c r="E2" s="48"/>
      <c r="F2" s="48"/>
      <c r="G2" s="48"/>
    </row>
    <row r="3" spans="1:7" ht="13.5" customHeight="1">
      <c r="A3" s="636" t="s">
        <v>745</v>
      </c>
      <c r="B3" s="637"/>
      <c r="C3" s="48"/>
      <c r="D3" s="48"/>
      <c r="E3" s="48"/>
      <c r="F3" s="48"/>
      <c r="G3" s="48"/>
    </row>
    <row r="4" spans="1:7" ht="12.75">
      <c r="A4" s="638" t="s">
        <v>448</v>
      </c>
      <c r="B4" s="639"/>
      <c r="C4" s="48"/>
      <c r="D4" s="48"/>
      <c r="E4" s="48"/>
      <c r="F4" s="48"/>
      <c r="G4" s="48"/>
    </row>
    <row r="5" spans="1:7" ht="17.25" customHeight="1">
      <c r="A5" s="641" t="s">
        <v>789</v>
      </c>
      <c r="B5" s="642"/>
      <c r="C5" s="48"/>
      <c r="D5" s="48"/>
      <c r="E5" s="48"/>
      <c r="F5" s="48"/>
      <c r="G5" s="48"/>
    </row>
    <row r="6" spans="1:2" ht="18" customHeight="1">
      <c r="A6" s="645" t="s">
        <v>814</v>
      </c>
      <c r="B6" s="646"/>
    </row>
    <row r="7" spans="1:2" ht="18.75" customHeight="1">
      <c r="A7" s="643" t="s">
        <v>815</v>
      </c>
      <c r="B7" s="644"/>
    </row>
    <row r="8" spans="1:2" ht="14.25" customHeight="1">
      <c r="A8" s="640" t="s">
        <v>217</v>
      </c>
      <c r="B8" s="640"/>
    </row>
    <row r="9" spans="1:2" ht="30">
      <c r="A9" s="88" t="s">
        <v>33</v>
      </c>
      <c r="B9" s="88" t="s">
        <v>570</v>
      </c>
    </row>
    <row r="10" spans="1:2" ht="12" customHeight="1">
      <c r="A10" s="67">
        <v>1</v>
      </c>
      <c r="B10" s="67">
        <v>2</v>
      </c>
    </row>
    <row r="11" spans="1:2" ht="18" customHeight="1">
      <c r="A11" s="86" t="s">
        <v>56</v>
      </c>
      <c r="B11" s="88"/>
    </row>
    <row r="12" spans="1:2" ht="16.5" customHeight="1">
      <c r="A12" s="249" t="s">
        <v>569</v>
      </c>
      <c r="B12" s="250">
        <v>100</v>
      </c>
    </row>
    <row r="13" spans="1:2" ht="18" customHeight="1">
      <c r="A13" s="152" t="s">
        <v>714</v>
      </c>
      <c r="B13" s="252">
        <v>100</v>
      </c>
    </row>
    <row r="14" spans="1:2" ht="31.5" customHeight="1">
      <c r="A14" s="86" t="s">
        <v>196</v>
      </c>
      <c r="B14" s="88">
        <v>100</v>
      </c>
    </row>
    <row r="15" spans="1:2" ht="18" customHeight="1">
      <c r="A15" s="86" t="s">
        <v>66</v>
      </c>
      <c r="B15" s="88">
        <v>100</v>
      </c>
    </row>
    <row r="16" spans="1:2" ht="15.75" customHeight="1">
      <c r="A16" s="251" t="s">
        <v>137</v>
      </c>
      <c r="B16" s="252">
        <v>100</v>
      </c>
    </row>
    <row r="17" spans="1:4" ht="31.5" customHeight="1">
      <c r="A17" s="429" t="s">
        <v>660</v>
      </c>
      <c r="B17" s="150">
        <v>100</v>
      </c>
      <c r="C17" s="195"/>
      <c r="D17" s="2"/>
    </row>
    <row r="18" spans="1:4" ht="62.25" customHeight="1">
      <c r="A18" s="545" t="s">
        <v>676</v>
      </c>
      <c r="B18" s="150">
        <v>100</v>
      </c>
      <c r="C18" s="195"/>
      <c r="D18" s="2"/>
    </row>
    <row r="19" spans="1:4" ht="47.25" customHeight="1">
      <c r="A19" s="244" t="s">
        <v>543</v>
      </c>
      <c r="B19" s="150">
        <v>100</v>
      </c>
      <c r="C19" s="195"/>
      <c r="D19" s="2"/>
    </row>
    <row r="20" spans="1:6" ht="22.5" customHeight="1">
      <c r="A20" s="89" t="s">
        <v>578</v>
      </c>
      <c r="B20" s="150">
        <v>100</v>
      </c>
      <c r="C20" s="402"/>
      <c r="D20" s="115"/>
      <c r="E20" s="115"/>
      <c r="F20" s="115"/>
    </row>
    <row r="21" spans="1:4" ht="18.75" customHeight="1">
      <c r="A21" s="89" t="s">
        <v>764</v>
      </c>
      <c r="B21" s="150">
        <v>100</v>
      </c>
      <c r="C21" s="195"/>
      <c r="D21" s="2"/>
    </row>
    <row r="22" spans="1:4" ht="32.25" customHeight="1">
      <c r="A22" s="89" t="s">
        <v>352</v>
      </c>
      <c r="B22" s="150">
        <v>100</v>
      </c>
      <c r="C22" s="195"/>
      <c r="D22" s="2"/>
    </row>
    <row r="23" spans="1:5" ht="33" customHeight="1">
      <c r="A23" s="89" t="s">
        <v>675</v>
      </c>
      <c r="B23" s="88">
        <v>100</v>
      </c>
      <c r="C23" s="224"/>
      <c r="D23" s="225"/>
      <c r="E23" s="225"/>
    </row>
    <row r="24" spans="1:5" ht="47.25" customHeight="1">
      <c r="A24" s="89" t="s">
        <v>614</v>
      </c>
      <c r="B24" s="88">
        <v>100</v>
      </c>
      <c r="C24" s="224"/>
      <c r="D24" s="225"/>
      <c r="E24" s="225"/>
    </row>
    <row r="25" spans="1:5" ht="33.75" customHeight="1">
      <c r="A25" s="89" t="s">
        <v>197</v>
      </c>
      <c r="B25" s="88">
        <v>100</v>
      </c>
      <c r="C25" s="214"/>
      <c r="D25" s="225"/>
      <c r="E25" s="225"/>
    </row>
    <row r="26" spans="1:2" ht="17.25" customHeight="1">
      <c r="A26" s="253" t="s">
        <v>53</v>
      </c>
      <c r="B26" s="252">
        <v>100</v>
      </c>
    </row>
    <row r="27" spans="1:2" ht="32.25" customHeight="1">
      <c r="A27" s="89" t="s">
        <v>640</v>
      </c>
      <c r="B27" s="88">
        <v>100</v>
      </c>
    </row>
    <row r="28" spans="1:2" ht="18" customHeight="1">
      <c r="A28" s="89" t="s">
        <v>157</v>
      </c>
      <c r="B28" s="88">
        <v>100</v>
      </c>
    </row>
    <row r="29" spans="1:2" ht="15" customHeight="1">
      <c r="A29" s="152" t="s">
        <v>209</v>
      </c>
      <c r="B29" s="250">
        <v>100</v>
      </c>
    </row>
    <row r="30" spans="1:2" ht="15.75" customHeight="1">
      <c r="A30" s="86" t="s">
        <v>647</v>
      </c>
      <c r="B30" s="105">
        <v>100</v>
      </c>
    </row>
    <row r="31" spans="1:2" ht="45.75" customHeight="1">
      <c r="A31" s="152" t="s">
        <v>30</v>
      </c>
      <c r="B31" s="250">
        <v>100</v>
      </c>
    </row>
    <row r="32" spans="1:2" ht="45.75" customHeight="1">
      <c r="A32" s="140" t="s">
        <v>216</v>
      </c>
      <c r="B32" s="88">
        <v>100</v>
      </c>
    </row>
    <row r="33" spans="1:2" ht="32.25" customHeight="1">
      <c r="A33" s="204" t="s">
        <v>199</v>
      </c>
      <c r="B33" s="250">
        <v>100</v>
      </c>
    </row>
    <row r="34" spans="1:2" ht="18" customHeight="1">
      <c r="A34" s="140" t="s">
        <v>214</v>
      </c>
      <c r="B34" s="88">
        <v>100</v>
      </c>
    </row>
    <row r="35" spans="1:3" ht="30" customHeight="1">
      <c r="A35" s="174" t="s">
        <v>298</v>
      </c>
      <c r="B35" s="250">
        <v>100</v>
      </c>
      <c r="C35" s="139"/>
    </row>
    <row r="36" spans="1:3" ht="31.5" customHeight="1">
      <c r="A36" s="140" t="s">
        <v>726</v>
      </c>
      <c r="B36" s="88">
        <v>100</v>
      </c>
      <c r="C36" s="139"/>
    </row>
  </sheetData>
  <sheetProtection/>
  <mergeCells count="8">
    <mergeCell ref="A1:B1"/>
    <mergeCell ref="A2:B2"/>
    <mergeCell ref="A3:B3"/>
    <mergeCell ref="A4:B4"/>
    <mergeCell ref="A8:B8"/>
    <mergeCell ref="A5:B5"/>
    <mergeCell ref="A7:B7"/>
    <mergeCell ref="A6:B6"/>
  </mergeCells>
  <printOptions/>
  <pageMargins left="0.7086614173228347" right="0.3937007874015748" top="0.3937007874015748" bottom="0.3937007874015748" header="0.2362204724409449" footer="0.5118110236220472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zoomScalePageLayoutView="0" workbookViewId="0" topLeftCell="A1">
      <selection activeCell="G8" sqref="G8"/>
    </sheetView>
  </sheetViews>
  <sheetFormatPr defaultColWidth="9.00390625" defaultRowHeight="12.75"/>
  <cols>
    <col min="1" max="1" width="80.625" style="0" customWidth="1"/>
    <col min="2" max="2" width="14.875" style="0" customWidth="1"/>
    <col min="3" max="3" width="14.75390625" style="0" customWidth="1"/>
    <col min="4" max="4" width="15.25390625" style="0" customWidth="1"/>
  </cols>
  <sheetData>
    <row r="1" spans="1:4" ht="15.75" customHeight="1">
      <c r="A1" s="120"/>
      <c r="B1" s="652" t="s">
        <v>42</v>
      </c>
      <c r="C1" s="653"/>
      <c r="D1" s="653"/>
    </row>
    <row r="2" spans="1:4" ht="13.5" customHeight="1">
      <c r="A2" s="120"/>
      <c r="B2" s="652" t="s">
        <v>716</v>
      </c>
      <c r="C2" s="653"/>
      <c r="D2" s="653"/>
    </row>
    <row r="3" spans="1:4" ht="13.5" customHeight="1">
      <c r="A3" s="120"/>
      <c r="B3" s="652" t="s">
        <v>55</v>
      </c>
      <c r="C3" s="653"/>
      <c r="D3" s="653"/>
    </row>
    <row r="4" spans="1:4" ht="15.75">
      <c r="A4" s="92"/>
      <c r="B4" s="654" t="s">
        <v>487</v>
      </c>
      <c r="C4" s="654"/>
      <c r="D4" s="655"/>
    </row>
    <row r="5" spans="1:4" ht="17.25" customHeight="1">
      <c r="A5" s="648" t="s">
        <v>353</v>
      </c>
      <c r="B5" s="648"/>
      <c r="C5" s="648"/>
      <c r="D5" s="649"/>
    </row>
    <row r="6" spans="1:4" ht="19.5" customHeight="1">
      <c r="A6" s="648" t="s">
        <v>816</v>
      </c>
      <c r="B6" s="648"/>
      <c r="C6" s="648"/>
      <c r="D6" s="649"/>
    </row>
    <row r="7" spans="1:4" ht="19.5" customHeight="1">
      <c r="A7" s="650" t="s">
        <v>817</v>
      </c>
      <c r="B7" s="650"/>
      <c r="C7" s="650"/>
      <c r="D7" s="651"/>
    </row>
    <row r="8" spans="1:4" ht="7.5" customHeight="1">
      <c r="A8" s="4"/>
      <c r="B8" s="4"/>
      <c r="C8" s="4"/>
      <c r="D8" s="4"/>
    </row>
    <row r="9" spans="1:4" ht="14.25" customHeight="1">
      <c r="A9" s="647" t="s">
        <v>114</v>
      </c>
      <c r="B9" s="647"/>
      <c r="C9" s="647"/>
      <c r="D9" s="647"/>
    </row>
    <row r="10" spans="1:4" ht="25.5" customHeight="1">
      <c r="A10" s="355" t="s">
        <v>657</v>
      </c>
      <c r="B10" s="355" t="s">
        <v>709</v>
      </c>
      <c r="C10" s="355" t="s">
        <v>149</v>
      </c>
      <c r="D10" s="355" t="s">
        <v>813</v>
      </c>
    </row>
    <row r="11" spans="1:4" ht="16.5" customHeight="1">
      <c r="A11" s="356">
        <v>1</v>
      </c>
      <c r="B11" s="356">
        <v>2</v>
      </c>
      <c r="C11" s="356">
        <v>3</v>
      </c>
      <c r="D11" s="356">
        <v>4</v>
      </c>
    </row>
    <row r="12" spans="1:7" ht="24" customHeight="1">
      <c r="A12" s="357" t="s">
        <v>232</v>
      </c>
      <c r="B12" s="358">
        <f>B13</f>
        <v>120</v>
      </c>
      <c r="C12" s="358">
        <f>C13</f>
        <v>120</v>
      </c>
      <c r="D12" s="358">
        <f>D13</f>
        <v>120</v>
      </c>
      <c r="G12" t="s">
        <v>194</v>
      </c>
    </row>
    <row r="13" spans="1:4" ht="39" customHeight="1">
      <c r="A13" s="359" t="s">
        <v>28</v>
      </c>
      <c r="B13" s="360">
        <f>9!I321</f>
        <v>120</v>
      </c>
      <c r="C13" s="360">
        <f>9!J321</f>
        <v>120</v>
      </c>
      <c r="D13" s="360">
        <f>9!K321</f>
        <v>120</v>
      </c>
    </row>
  </sheetData>
  <sheetProtection/>
  <mergeCells count="8">
    <mergeCell ref="A9:D9"/>
    <mergeCell ref="A5:D5"/>
    <mergeCell ref="A7:D7"/>
    <mergeCell ref="A6:D6"/>
    <mergeCell ref="B1:D1"/>
    <mergeCell ref="B2:D2"/>
    <mergeCell ref="B3:D3"/>
    <mergeCell ref="B4:D4"/>
  </mergeCells>
  <printOptions/>
  <pageMargins left="0.7874015748031497" right="0.5905511811023623" top="0.5905511811023623" bottom="1.0236220472440944" header="0.1968503937007874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69.125" style="0" customWidth="1"/>
    <col min="2" max="2" width="14.25390625" style="0" customWidth="1"/>
    <col min="3" max="3" width="15.25390625" style="0" customWidth="1"/>
    <col min="4" max="4" width="15.375" style="0" customWidth="1"/>
    <col min="5" max="5" width="16.00390625" style="0" customWidth="1"/>
    <col min="6" max="6" width="9.625" style="139" customWidth="1"/>
  </cols>
  <sheetData>
    <row r="1" spans="4:5" ht="15">
      <c r="D1" s="656" t="s">
        <v>600</v>
      </c>
      <c r="E1" s="613"/>
    </row>
    <row r="2" spans="4:5" ht="15">
      <c r="D2" s="656" t="s">
        <v>684</v>
      </c>
      <c r="E2" s="613"/>
    </row>
    <row r="3" spans="4:5" ht="15">
      <c r="D3" s="656" t="s">
        <v>354</v>
      </c>
      <c r="E3" s="613"/>
    </row>
    <row r="4" spans="4:5" ht="15">
      <c r="D4" s="656" t="s">
        <v>488</v>
      </c>
      <c r="E4" s="613"/>
    </row>
    <row r="5" ht="11.25" customHeight="1"/>
    <row r="6" spans="1:5" ht="16.5" customHeight="1">
      <c r="A6" s="630" t="s">
        <v>289</v>
      </c>
      <c r="B6" s="613"/>
      <c r="C6" s="613"/>
      <c r="D6" s="613"/>
      <c r="E6" s="613"/>
    </row>
    <row r="7" spans="1:5" ht="18.75">
      <c r="A7" s="631" t="s">
        <v>818</v>
      </c>
      <c r="B7" s="632"/>
      <c r="C7" s="632"/>
      <c r="D7" s="632"/>
      <c r="E7" s="632"/>
    </row>
    <row r="8" spans="1:5" ht="18.75">
      <c r="A8" s="94"/>
      <c r="B8" s="93"/>
      <c r="C8" s="93"/>
      <c r="D8" s="93"/>
      <c r="E8" s="93"/>
    </row>
    <row r="9" spans="1:5" ht="15" customHeight="1">
      <c r="A9" s="94"/>
      <c r="B9" s="93"/>
      <c r="C9" s="93"/>
      <c r="D9" s="93"/>
      <c r="E9" s="385" t="s">
        <v>114</v>
      </c>
    </row>
    <row r="10" spans="1:5" ht="62.25" customHeight="1">
      <c r="A10" s="377" t="s">
        <v>195</v>
      </c>
      <c r="B10" s="377" t="s">
        <v>742</v>
      </c>
      <c r="C10" s="377" t="s">
        <v>709</v>
      </c>
      <c r="D10" s="377" t="s">
        <v>149</v>
      </c>
      <c r="E10" s="377" t="s">
        <v>813</v>
      </c>
    </row>
    <row r="11" spans="1:5" ht="13.5" customHeight="1">
      <c r="A11" s="95">
        <v>1</v>
      </c>
      <c r="B11" s="378">
        <v>2</v>
      </c>
      <c r="C11" s="378">
        <v>3</v>
      </c>
      <c r="D11" s="378">
        <v>4</v>
      </c>
      <c r="E11" s="378">
        <v>5</v>
      </c>
    </row>
    <row r="12" spans="1:5" ht="18.75" customHeight="1">
      <c r="A12" s="379" t="s">
        <v>232</v>
      </c>
      <c r="B12" s="380"/>
      <c r="C12" s="381">
        <f>C13</f>
        <v>4112</v>
      </c>
      <c r="D12" s="381">
        <f>D13</f>
        <v>7653</v>
      </c>
      <c r="E12" s="381">
        <f>E13</f>
        <v>7723</v>
      </c>
    </row>
    <row r="13" spans="1:5" ht="48" customHeight="1">
      <c r="A13" s="382" t="s">
        <v>541</v>
      </c>
      <c r="B13" s="85">
        <v>1200000000</v>
      </c>
      <c r="C13" s="147">
        <f>C14+C15+C17</f>
        <v>4112</v>
      </c>
      <c r="D13" s="147">
        <f>D14+D15+D17</f>
        <v>7653</v>
      </c>
      <c r="E13" s="147">
        <f>E14+E15+E17</f>
        <v>7723</v>
      </c>
    </row>
    <row r="14" spans="1:5" ht="50.25" customHeight="1">
      <c r="A14" s="383" t="s">
        <v>449</v>
      </c>
      <c r="B14" s="95">
        <v>1230110340</v>
      </c>
      <c r="C14" s="126">
        <f>9!I327</f>
        <v>200</v>
      </c>
      <c r="D14" s="126">
        <f>9!J327</f>
        <v>200</v>
      </c>
      <c r="E14" s="126">
        <f>9!K327</f>
        <v>200</v>
      </c>
    </row>
    <row r="15" spans="1:5" ht="37.5" customHeight="1">
      <c r="A15" s="383" t="s">
        <v>281</v>
      </c>
      <c r="B15" s="95" t="s">
        <v>579</v>
      </c>
      <c r="C15" s="126">
        <f>9!I325+9!I326</f>
        <v>3612</v>
      </c>
      <c r="D15" s="126">
        <f>9!J325+9!J326</f>
        <v>7153</v>
      </c>
      <c r="E15" s="126">
        <f>9!K325+9!K326</f>
        <v>7223</v>
      </c>
    </row>
    <row r="16" spans="1:5" ht="15.75" customHeight="1">
      <c r="A16" s="239" t="s">
        <v>710</v>
      </c>
      <c r="B16" s="95" t="s">
        <v>579</v>
      </c>
      <c r="C16" s="126">
        <f>9!I326</f>
        <v>2600</v>
      </c>
      <c r="D16" s="126">
        <f>9!J326</f>
        <v>5150</v>
      </c>
      <c r="E16" s="126">
        <f>9!K326</f>
        <v>5200</v>
      </c>
    </row>
    <row r="17" spans="1:5" ht="67.5" customHeight="1">
      <c r="A17" s="383" t="s">
        <v>266</v>
      </c>
      <c r="B17" s="95">
        <v>1240120810</v>
      </c>
      <c r="C17" s="126">
        <f>9!I323</f>
        <v>300</v>
      </c>
      <c r="D17" s="126">
        <f>9!J323</f>
        <v>300</v>
      </c>
      <c r="E17" s="126">
        <f>9!K323</f>
        <v>300</v>
      </c>
    </row>
    <row r="24" ht="15.75">
      <c r="A24" s="538"/>
    </row>
  </sheetData>
  <sheetProtection/>
  <mergeCells count="6">
    <mergeCell ref="A6:E6"/>
    <mergeCell ref="A7:E7"/>
    <mergeCell ref="D1:E1"/>
    <mergeCell ref="D2:E2"/>
    <mergeCell ref="D3:E3"/>
    <mergeCell ref="D4:E4"/>
  </mergeCells>
  <printOptions/>
  <pageMargins left="0.4724409448818898" right="0.1968503937007874" top="0.35433070866141736" bottom="0.4330708661417323" header="0.35433070866141736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17"/>
  <sheetViews>
    <sheetView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M15" sqref="M15"/>
    </sheetView>
  </sheetViews>
  <sheetFormatPr defaultColWidth="9.00390625" defaultRowHeight="12.75"/>
  <cols>
    <col min="1" max="1" width="71.375" style="199" customWidth="1"/>
    <col min="2" max="3" width="5.25390625" style="199" customWidth="1"/>
    <col min="4" max="4" width="5.00390625" style="199" customWidth="1"/>
    <col min="5" max="5" width="14.375" style="199" customWidth="1"/>
    <col min="6" max="6" width="5.25390625" style="199" customWidth="1"/>
    <col min="7" max="7" width="11.00390625" style="199" customWidth="1"/>
    <col min="8" max="8" width="11.125" style="199" customWidth="1"/>
    <col min="9" max="9" width="11.625" style="221" customWidth="1"/>
    <col min="10" max="10" width="11.125" style="71" customWidth="1"/>
    <col min="11" max="11" width="9.125" style="206" customWidth="1"/>
    <col min="12" max="12" width="9.625" style="2" bestFit="1" customWidth="1"/>
  </cols>
  <sheetData>
    <row r="1" spans="7:9" ht="15.75" customHeight="1">
      <c r="G1" s="665" t="s">
        <v>262</v>
      </c>
      <c r="H1" s="665"/>
      <c r="I1" s="665"/>
    </row>
    <row r="2" spans="7:9" ht="12.75" customHeight="1">
      <c r="G2" s="665" t="s">
        <v>260</v>
      </c>
      <c r="H2" s="665"/>
      <c r="I2" s="665"/>
    </row>
    <row r="3" spans="7:9" ht="15" customHeight="1">
      <c r="G3" s="665" t="s">
        <v>261</v>
      </c>
      <c r="H3" s="665"/>
      <c r="I3" s="665"/>
    </row>
    <row r="4" spans="7:9" ht="15.75" customHeight="1">
      <c r="G4" s="666" t="s">
        <v>484</v>
      </c>
      <c r="H4" s="666"/>
      <c r="I4" s="666"/>
    </row>
    <row r="5" spans="1:10" ht="26.25" customHeight="1">
      <c r="A5" s="662" t="s">
        <v>663</v>
      </c>
      <c r="B5" s="663"/>
      <c r="C5" s="663"/>
      <c r="D5" s="663"/>
      <c r="E5" s="663"/>
      <c r="F5" s="663"/>
      <c r="G5" s="663"/>
      <c r="H5" s="663"/>
      <c r="I5" s="663"/>
      <c r="J5" s="210"/>
    </row>
    <row r="6" spans="1:9" ht="17.25" customHeight="1">
      <c r="A6" s="664" t="s">
        <v>818</v>
      </c>
      <c r="B6" s="613"/>
      <c r="C6" s="613"/>
      <c r="D6" s="613"/>
      <c r="E6" s="613"/>
      <c r="F6" s="613"/>
      <c r="G6" s="613"/>
      <c r="H6" s="613"/>
      <c r="I6" s="613"/>
    </row>
    <row r="7" spans="1:9" ht="21" customHeight="1">
      <c r="A7" s="217"/>
      <c r="B7" s="216"/>
      <c r="C7" s="178"/>
      <c r="D7" s="178"/>
      <c r="E7" s="178"/>
      <c r="F7" s="178"/>
      <c r="G7" s="218"/>
      <c r="H7" s="218"/>
      <c r="I7" s="187" t="s">
        <v>114</v>
      </c>
    </row>
    <row r="8" spans="1:9" ht="19.5" customHeight="1">
      <c r="A8" s="660" t="s">
        <v>195</v>
      </c>
      <c r="B8" s="660" t="s">
        <v>187</v>
      </c>
      <c r="C8" s="660" t="s">
        <v>26</v>
      </c>
      <c r="D8" s="660" t="s">
        <v>744</v>
      </c>
      <c r="E8" s="660" t="s">
        <v>742</v>
      </c>
      <c r="F8" s="660" t="s">
        <v>743</v>
      </c>
      <c r="G8" s="657" t="s">
        <v>783</v>
      </c>
      <c r="H8" s="658"/>
      <c r="I8" s="659"/>
    </row>
    <row r="9" spans="1:9" ht="24.75" customHeight="1">
      <c r="A9" s="661"/>
      <c r="B9" s="661"/>
      <c r="C9" s="661"/>
      <c r="D9" s="661"/>
      <c r="E9" s="661"/>
      <c r="F9" s="661"/>
      <c r="G9" s="387" t="s">
        <v>709</v>
      </c>
      <c r="H9" s="387" t="s">
        <v>149</v>
      </c>
      <c r="I9" s="387" t="s">
        <v>813</v>
      </c>
    </row>
    <row r="10" spans="1:9" ht="12.75" customHeight="1">
      <c r="A10" s="180">
        <v>1</v>
      </c>
      <c r="B10" s="180">
        <v>2</v>
      </c>
      <c r="C10" s="181" t="s">
        <v>118</v>
      </c>
      <c r="D10" s="181" t="s">
        <v>548</v>
      </c>
      <c r="E10" s="181" t="s">
        <v>119</v>
      </c>
      <c r="F10" s="181" t="s">
        <v>57</v>
      </c>
      <c r="G10" s="182" t="s">
        <v>25</v>
      </c>
      <c r="H10" s="182" t="s">
        <v>399</v>
      </c>
      <c r="I10" s="182" t="s">
        <v>398</v>
      </c>
    </row>
    <row r="11" spans="1:12" ht="21" customHeight="1">
      <c r="A11" s="391" t="s">
        <v>345</v>
      </c>
      <c r="B11" s="425">
        <v>803</v>
      </c>
      <c r="C11" s="384"/>
      <c r="D11" s="384"/>
      <c r="E11" s="384"/>
      <c r="F11" s="384"/>
      <c r="G11" s="392">
        <f>G12+G13+G15+G17+G18+G20+G21+G22+G23</f>
        <v>4476.5</v>
      </c>
      <c r="H11" s="392">
        <f>H12+H13+H15+H17+H18+H20+H21+H22+H23</f>
        <v>6671.9</v>
      </c>
      <c r="I11" s="392">
        <f>I12+I13+I15+I17+I18+I20+I21+I22+I23</f>
        <v>10383.4</v>
      </c>
      <c r="K11" s="207"/>
      <c r="L11" s="74"/>
    </row>
    <row r="12" spans="1:12" ht="36" customHeight="1">
      <c r="A12" s="433" t="s">
        <v>296</v>
      </c>
      <c r="B12" s="434">
        <v>803</v>
      </c>
      <c r="C12" s="384" t="s">
        <v>250</v>
      </c>
      <c r="D12" s="384" t="s">
        <v>122</v>
      </c>
      <c r="E12" s="384" t="s">
        <v>201</v>
      </c>
      <c r="F12" s="384" t="s">
        <v>148</v>
      </c>
      <c r="G12" s="397">
        <f>9!I93</f>
        <v>0</v>
      </c>
      <c r="H12" s="397">
        <f>9!J93</f>
        <v>1300</v>
      </c>
      <c r="I12" s="397">
        <f>9!K93</f>
        <v>0</v>
      </c>
      <c r="K12" s="207"/>
      <c r="L12" s="74"/>
    </row>
    <row r="13" spans="1:12" ht="20.25" customHeight="1">
      <c r="A13" s="433" t="s">
        <v>668</v>
      </c>
      <c r="B13" s="434">
        <v>803</v>
      </c>
      <c r="C13" s="384" t="s">
        <v>124</v>
      </c>
      <c r="D13" s="384" t="s">
        <v>247</v>
      </c>
      <c r="E13" s="384" t="s">
        <v>478</v>
      </c>
      <c r="F13" s="384" t="s">
        <v>148</v>
      </c>
      <c r="G13" s="397">
        <f>9!I151</f>
        <v>688</v>
      </c>
      <c r="H13" s="397">
        <f>9!J151</f>
        <v>688</v>
      </c>
      <c r="I13" s="397">
        <f>9!K151</f>
        <v>334.2</v>
      </c>
      <c r="K13" s="207"/>
      <c r="L13" s="74"/>
    </row>
    <row r="14" spans="1:12" ht="38.25" customHeight="1">
      <c r="A14" s="433" t="s">
        <v>293</v>
      </c>
      <c r="B14" s="434">
        <v>803</v>
      </c>
      <c r="C14" s="384" t="s">
        <v>124</v>
      </c>
      <c r="D14" s="384" t="s">
        <v>247</v>
      </c>
      <c r="E14" s="384" t="s">
        <v>478</v>
      </c>
      <c r="F14" s="384" t="s">
        <v>148</v>
      </c>
      <c r="G14" s="397">
        <f>9!I151</f>
        <v>688</v>
      </c>
      <c r="H14" s="397">
        <f>9!J151</f>
        <v>688</v>
      </c>
      <c r="I14" s="397">
        <f>9!K151</f>
        <v>334.2</v>
      </c>
      <c r="K14" s="207"/>
      <c r="L14" s="74"/>
    </row>
    <row r="15" spans="1:12" ht="20.25" customHeight="1">
      <c r="A15" s="433" t="s">
        <v>668</v>
      </c>
      <c r="B15" s="434">
        <v>803</v>
      </c>
      <c r="C15" s="384" t="s">
        <v>124</v>
      </c>
      <c r="D15" s="384" t="s">
        <v>247</v>
      </c>
      <c r="E15" s="384" t="s">
        <v>479</v>
      </c>
      <c r="F15" s="384" t="s">
        <v>148</v>
      </c>
      <c r="G15" s="397">
        <f>9!I152</f>
        <v>10.5</v>
      </c>
      <c r="H15" s="397">
        <f>9!J152</f>
        <v>10.5</v>
      </c>
      <c r="I15" s="397">
        <f>9!K152</f>
        <v>5.1</v>
      </c>
      <c r="K15" s="207"/>
      <c r="L15" s="74"/>
    </row>
    <row r="16" spans="1:12" ht="21" customHeight="1">
      <c r="A16" s="426" t="s">
        <v>710</v>
      </c>
      <c r="B16" s="434">
        <v>803</v>
      </c>
      <c r="C16" s="384" t="s">
        <v>124</v>
      </c>
      <c r="D16" s="384" t="s">
        <v>247</v>
      </c>
      <c r="E16" s="384" t="s">
        <v>479</v>
      </c>
      <c r="F16" s="384" t="s">
        <v>148</v>
      </c>
      <c r="G16" s="397">
        <f>9!I152</f>
        <v>10.5</v>
      </c>
      <c r="H16" s="397">
        <f>9!J152</f>
        <v>10.5</v>
      </c>
      <c r="I16" s="397">
        <f>9!K152</f>
        <v>5.1</v>
      </c>
      <c r="K16" s="207"/>
      <c r="L16" s="74"/>
    </row>
    <row r="17" spans="1:12" ht="21" customHeight="1">
      <c r="A17" s="433" t="s">
        <v>668</v>
      </c>
      <c r="B17" s="434">
        <v>803</v>
      </c>
      <c r="C17" s="384" t="s">
        <v>124</v>
      </c>
      <c r="D17" s="384" t="s">
        <v>247</v>
      </c>
      <c r="E17" s="384" t="s">
        <v>480</v>
      </c>
      <c r="F17" s="384" t="s">
        <v>148</v>
      </c>
      <c r="G17" s="397">
        <f>9!I153</f>
        <v>3.6</v>
      </c>
      <c r="H17" s="397">
        <f>9!J153</f>
        <v>3.6</v>
      </c>
      <c r="I17" s="397">
        <f>9!K153</f>
        <v>1.7</v>
      </c>
      <c r="K17" s="207"/>
      <c r="L17" s="74"/>
    </row>
    <row r="18" spans="1:15" s="2" customFormat="1" ht="21.75" customHeight="1">
      <c r="A18" s="395" t="s">
        <v>664</v>
      </c>
      <c r="B18" s="384" t="s">
        <v>803</v>
      </c>
      <c r="C18" s="384" t="s">
        <v>124</v>
      </c>
      <c r="D18" s="384" t="s">
        <v>247</v>
      </c>
      <c r="E18" s="384" t="s">
        <v>140</v>
      </c>
      <c r="F18" s="384" t="s">
        <v>148</v>
      </c>
      <c r="G18" s="397">
        <f>9!I157</f>
        <v>2584.4</v>
      </c>
      <c r="H18" s="397">
        <f>9!J157</f>
        <v>2169.8</v>
      </c>
      <c r="I18" s="397">
        <f>9!K157</f>
        <v>2342.4</v>
      </c>
      <c r="J18" s="195"/>
      <c r="K18" s="207"/>
      <c r="L18" s="74"/>
      <c r="O18" s="74"/>
    </row>
    <row r="19" spans="1:15" s="2" customFormat="1" ht="22.5" customHeight="1">
      <c r="A19" s="426" t="s">
        <v>710</v>
      </c>
      <c r="B19" s="384" t="s">
        <v>803</v>
      </c>
      <c r="C19" s="384" t="s">
        <v>124</v>
      </c>
      <c r="D19" s="384" t="s">
        <v>247</v>
      </c>
      <c r="E19" s="384" t="s">
        <v>140</v>
      </c>
      <c r="F19" s="384" t="s">
        <v>148</v>
      </c>
      <c r="G19" s="397">
        <f>9!I158</f>
        <v>2584.4</v>
      </c>
      <c r="H19" s="397">
        <f>9!J158</f>
        <v>2169.8</v>
      </c>
      <c r="I19" s="397">
        <f>9!K158</f>
        <v>2342.4</v>
      </c>
      <c r="J19" s="195"/>
      <c r="K19" s="207"/>
      <c r="L19" s="74"/>
      <c r="O19" s="74"/>
    </row>
    <row r="20" spans="1:15" s="2" customFormat="1" ht="22.5" customHeight="1">
      <c r="A20" s="395" t="s">
        <v>664</v>
      </c>
      <c r="B20" s="384" t="s">
        <v>803</v>
      </c>
      <c r="C20" s="384" t="s">
        <v>124</v>
      </c>
      <c r="D20" s="384" t="s">
        <v>247</v>
      </c>
      <c r="E20" s="384" t="s">
        <v>790</v>
      </c>
      <c r="F20" s="384" t="s">
        <v>148</v>
      </c>
      <c r="G20" s="397">
        <f>9!I159</f>
        <v>1190</v>
      </c>
      <c r="H20" s="397">
        <f>9!J159</f>
        <v>500</v>
      </c>
      <c r="I20" s="397">
        <f>9!K159</f>
        <v>700</v>
      </c>
      <c r="J20" s="195"/>
      <c r="K20" s="207"/>
      <c r="L20" s="74"/>
      <c r="O20" s="74"/>
    </row>
    <row r="21" spans="1:15" s="2" customFormat="1" ht="22.5" customHeight="1">
      <c r="A21" s="395" t="s">
        <v>481</v>
      </c>
      <c r="B21" s="384" t="s">
        <v>803</v>
      </c>
      <c r="C21" s="384" t="s">
        <v>124</v>
      </c>
      <c r="D21" s="384" t="s">
        <v>248</v>
      </c>
      <c r="E21" s="384" t="s">
        <v>411</v>
      </c>
      <c r="F21" s="384" t="s">
        <v>148</v>
      </c>
      <c r="G21" s="397">
        <f>9!I184</f>
        <v>0</v>
      </c>
      <c r="H21" s="397">
        <f>9!J184</f>
        <v>0</v>
      </c>
      <c r="I21" s="397">
        <f>9!K184</f>
        <v>7000</v>
      </c>
      <c r="J21" s="195"/>
      <c r="K21" s="207"/>
      <c r="L21" s="74"/>
      <c r="O21" s="74"/>
    </row>
    <row r="22" spans="1:15" s="2" customFormat="1" ht="23.25" customHeight="1">
      <c r="A22" s="395" t="s">
        <v>482</v>
      </c>
      <c r="B22" s="384" t="s">
        <v>803</v>
      </c>
      <c r="C22" s="384" t="s">
        <v>124</v>
      </c>
      <c r="D22" s="384" t="s">
        <v>249</v>
      </c>
      <c r="E22" s="384" t="s">
        <v>750</v>
      </c>
      <c r="F22" s="384" t="s">
        <v>148</v>
      </c>
      <c r="G22" s="397">
        <f>9!I222</f>
        <v>0</v>
      </c>
      <c r="H22" s="397">
        <f>9!J222</f>
        <v>1000</v>
      </c>
      <c r="I22" s="397">
        <f>9!K222</f>
        <v>0</v>
      </c>
      <c r="J22" s="195"/>
      <c r="K22" s="207"/>
      <c r="L22" s="74"/>
      <c r="O22" s="74"/>
    </row>
    <row r="23" spans="1:15" s="2" customFormat="1" ht="18.75" customHeight="1">
      <c r="A23" s="428" t="s">
        <v>483</v>
      </c>
      <c r="B23" s="384" t="s">
        <v>803</v>
      </c>
      <c r="C23" s="384" t="s">
        <v>329</v>
      </c>
      <c r="D23" s="384" t="s">
        <v>124</v>
      </c>
      <c r="E23" s="427" t="s">
        <v>412</v>
      </c>
      <c r="F23" s="384" t="s">
        <v>148</v>
      </c>
      <c r="G23" s="397">
        <f>9!I260</f>
        <v>0</v>
      </c>
      <c r="H23" s="397">
        <f>9!J260</f>
        <v>1000</v>
      </c>
      <c r="I23" s="397">
        <f>9!K260</f>
        <v>0</v>
      </c>
      <c r="J23" s="195"/>
      <c r="K23" s="207"/>
      <c r="L23" s="74"/>
      <c r="O23" s="74"/>
    </row>
    <row r="24" spans="1:6" ht="18.75">
      <c r="A24" s="352"/>
      <c r="B24" s="4"/>
      <c r="C24" s="4"/>
      <c r="D24" s="4"/>
      <c r="E24" s="4"/>
      <c r="F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15" s="199" customFormat="1" ht="12.75">
      <c r="A33" s="4"/>
      <c r="B33" s="4"/>
      <c r="C33" s="4"/>
      <c r="D33" s="4"/>
      <c r="E33" s="4"/>
      <c r="F33" s="4"/>
      <c r="I33" s="221"/>
      <c r="J33" s="71"/>
      <c r="K33" s="206"/>
      <c r="L33" s="2"/>
      <c r="M33"/>
      <c r="N33"/>
      <c r="O33"/>
    </row>
    <row r="34" spans="1:15" s="199" customFormat="1" ht="12.75">
      <c r="A34" s="4"/>
      <c r="B34" s="4"/>
      <c r="C34" s="4"/>
      <c r="D34" s="4"/>
      <c r="E34" s="4"/>
      <c r="F34" s="4"/>
      <c r="I34" s="221"/>
      <c r="J34" s="71"/>
      <c r="K34" s="206"/>
      <c r="L34" s="2"/>
      <c r="M34"/>
      <c r="N34"/>
      <c r="O34"/>
    </row>
    <row r="35" spans="1:15" s="199" customFormat="1" ht="12.75">
      <c r="A35" s="4"/>
      <c r="B35" s="4"/>
      <c r="C35" s="4"/>
      <c r="D35" s="4"/>
      <c r="E35" s="4"/>
      <c r="F35" s="4"/>
      <c r="I35" s="221"/>
      <c r="J35" s="71"/>
      <c r="K35" s="206"/>
      <c r="L35" s="2"/>
      <c r="M35"/>
      <c r="N35"/>
      <c r="O35"/>
    </row>
    <row r="36" spans="1:15" s="199" customFormat="1" ht="12.75">
      <c r="A36" s="4"/>
      <c r="B36" s="4"/>
      <c r="C36" s="4"/>
      <c r="D36" s="4"/>
      <c r="E36" s="4"/>
      <c r="F36" s="4"/>
      <c r="I36" s="221"/>
      <c r="J36" s="71"/>
      <c r="K36" s="206"/>
      <c r="L36" s="2"/>
      <c r="M36"/>
      <c r="N36"/>
      <c r="O36"/>
    </row>
    <row r="37" spans="1:15" s="199" customFormat="1" ht="12.75">
      <c r="A37" s="4"/>
      <c r="B37" s="4"/>
      <c r="C37" s="4"/>
      <c r="D37" s="4"/>
      <c r="E37" s="4"/>
      <c r="F37" s="4"/>
      <c r="I37" s="221"/>
      <c r="J37" s="71"/>
      <c r="K37" s="206"/>
      <c r="L37" s="2"/>
      <c r="M37"/>
      <c r="N37"/>
      <c r="O37"/>
    </row>
    <row r="38" spans="1:15" s="199" customFormat="1" ht="12.75">
      <c r="A38" s="4"/>
      <c r="B38" s="4"/>
      <c r="C38" s="4"/>
      <c r="D38" s="4"/>
      <c r="E38" s="4"/>
      <c r="F38" s="4"/>
      <c r="I38" s="221"/>
      <c r="J38" s="71"/>
      <c r="K38" s="206"/>
      <c r="L38" s="2"/>
      <c r="M38"/>
      <c r="N38"/>
      <c r="O38"/>
    </row>
    <row r="39" spans="1:15" s="199" customFormat="1" ht="12.75">
      <c r="A39" s="4"/>
      <c r="B39" s="4"/>
      <c r="C39" s="4"/>
      <c r="D39" s="4"/>
      <c r="E39" s="4"/>
      <c r="F39" s="4"/>
      <c r="I39" s="221"/>
      <c r="J39" s="71"/>
      <c r="K39" s="206"/>
      <c r="L39" s="2"/>
      <c r="M39"/>
      <c r="N39"/>
      <c r="O39"/>
    </row>
    <row r="40" spans="1:15" s="199" customFormat="1" ht="12.75">
      <c r="A40" s="4"/>
      <c r="B40" s="4"/>
      <c r="C40" s="4"/>
      <c r="D40" s="4"/>
      <c r="E40" s="4"/>
      <c r="F40" s="4"/>
      <c r="I40" s="221"/>
      <c r="J40" s="71"/>
      <c r="K40" s="206"/>
      <c r="L40" s="2"/>
      <c r="M40"/>
      <c r="N40"/>
      <c r="O40"/>
    </row>
    <row r="41" spans="1:15" s="199" customFormat="1" ht="12.75">
      <c r="A41" s="4"/>
      <c r="B41" s="4"/>
      <c r="C41" s="4"/>
      <c r="D41" s="4"/>
      <c r="E41" s="4"/>
      <c r="F41" s="4"/>
      <c r="I41" s="221"/>
      <c r="J41" s="71"/>
      <c r="K41" s="206"/>
      <c r="L41" s="2"/>
      <c r="M41"/>
      <c r="N41"/>
      <c r="O41"/>
    </row>
    <row r="42" spans="1:15" s="199" customFormat="1" ht="12.75">
      <c r="A42" s="4"/>
      <c r="B42" s="4"/>
      <c r="C42" s="4"/>
      <c r="D42" s="4"/>
      <c r="E42" s="4"/>
      <c r="F42" s="4"/>
      <c r="I42" s="221"/>
      <c r="J42" s="71"/>
      <c r="K42" s="206"/>
      <c r="L42" s="2"/>
      <c r="M42"/>
      <c r="N42"/>
      <c r="O42"/>
    </row>
    <row r="43" spans="1:15" s="199" customFormat="1" ht="12.75">
      <c r="A43" s="4"/>
      <c r="B43" s="4"/>
      <c r="C43" s="4"/>
      <c r="D43" s="4"/>
      <c r="E43" s="4"/>
      <c r="F43" s="4"/>
      <c r="I43" s="221"/>
      <c r="J43" s="71"/>
      <c r="K43" s="206"/>
      <c r="L43" s="2"/>
      <c r="M43"/>
      <c r="N43"/>
      <c r="O43"/>
    </row>
    <row r="44" spans="1:15" s="199" customFormat="1" ht="12.75">
      <c r="A44" s="4"/>
      <c r="B44" s="4"/>
      <c r="C44" s="4"/>
      <c r="D44" s="4"/>
      <c r="E44" s="4"/>
      <c r="F44" s="4"/>
      <c r="I44" s="221"/>
      <c r="J44" s="71"/>
      <c r="K44" s="206"/>
      <c r="L44" s="2"/>
      <c r="M44"/>
      <c r="N44"/>
      <c r="O44"/>
    </row>
    <row r="45" spans="1:15" s="199" customFormat="1" ht="12.75">
      <c r="A45" s="4"/>
      <c r="B45" s="4"/>
      <c r="C45" s="4"/>
      <c r="D45" s="4"/>
      <c r="E45" s="4"/>
      <c r="F45" s="4"/>
      <c r="I45" s="221"/>
      <c r="J45" s="71"/>
      <c r="K45" s="206"/>
      <c r="L45" s="2"/>
      <c r="M45"/>
      <c r="N45"/>
      <c r="O45"/>
    </row>
    <row r="46" spans="1:15" s="199" customFormat="1" ht="12.75">
      <c r="A46" s="4"/>
      <c r="B46" s="4"/>
      <c r="C46" s="4"/>
      <c r="D46" s="4"/>
      <c r="E46" s="4"/>
      <c r="F46" s="4"/>
      <c r="I46" s="221"/>
      <c r="J46" s="71"/>
      <c r="K46" s="206"/>
      <c r="L46" s="2"/>
      <c r="M46"/>
      <c r="N46"/>
      <c r="O46"/>
    </row>
    <row r="47" spans="1:15" s="199" customFormat="1" ht="12.75">
      <c r="A47" s="4"/>
      <c r="B47" s="4"/>
      <c r="C47" s="4"/>
      <c r="D47" s="4"/>
      <c r="E47" s="4"/>
      <c r="F47" s="4"/>
      <c r="I47" s="221"/>
      <c r="J47" s="71"/>
      <c r="K47" s="206"/>
      <c r="L47" s="2"/>
      <c r="M47"/>
      <c r="N47"/>
      <c r="O47"/>
    </row>
    <row r="48" spans="1:15" s="199" customFormat="1" ht="12.75">
      <c r="A48" s="4"/>
      <c r="B48" s="4"/>
      <c r="C48" s="4"/>
      <c r="D48" s="4"/>
      <c r="E48" s="4"/>
      <c r="F48" s="4"/>
      <c r="I48" s="221"/>
      <c r="J48" s="71"/>
      <c r="K48" s="206"/>
      <c r="L48" s="2"/>
      <c r="M48"/>
      <c r="N48"/>
      <c r="O48"/>
    </row>
    <row r="49" spans="1:15" s="199" customFormat="1" ht="12.75">
      <c r="A49" s="4"/>
      <c r="B49" s="4"/>
      <c r="C49" s="4"/>
      <c r="D49" s="4"/>
      <c r="E49" s="4"/>
      <c r="F49" s="4"/>
      <c r="I49" s="221"/>
      <c r="J49" s="71"/>
      <c r="K49" s="206"/>
      <c r="L49" s="2"/>
      <c r="M49"/>
      <c r="N49"/>
      <c r="O49"/>
    </row>
    <row r="50" spans="1:15" s="199" customFormat="1" ht="12.75">
      <c r="A50" s="4"/>
      <c r="B50" s="4"/>
      <c r="C50" s="4"/>
      <c r="D50" s="4"/>
      <c r="E50" s="4"/>
      <c r="F50" s="4"/>
      <c r="I50" s="221"/>
      <c r="J50" s="71"/>
      <c r="K50" s="206"/>
      <c r="L50" s="2"/>
      <c r="M50"/>
      <c r="N50"/>
      <c r="O50"/>
    </row>
    <row r="51" spans="1:15" s="199" customFormat="1" ht="12.75">
      <c r="A51" s="4"/>
      <c r="B51" s="4"/>
      <c r="C51" s="4"/>
      <c r="D51" s="4"/>
      <c r="E51" s="4"/>
      <c r="F51" s="4"/>
      <c r="I51" s="221"/>
      <c r="J51" s="71"/>
      <c r="K51" s="206"/>
      <c r="L51" s="2"/>
      <c r="M51"/>
      <c r="N51"/>
      <c r="O51"/>
    </row>
    <row r="52" spans="1:15" s="199" customFormat="1" ht="12.75">
      <c r="A52" s="4"/>
      <c r="B52" s="4"/>
      <c r="C52" s="4"/>
      <c r="D52" s="4"/>
      <c r="E52" s="4"/>
      <c r="F52" s="4"/>
      <c r="I52" s="221"/>
      <c r="J52" s="71"/>
      <c r="K52" s="206"/>
      <c r="L52" s="2"/>
      <c r="M52"/>
      <c r="N52"/>
      <c r="O52"/>
    </row>
    <row r="53" spans="1:15" s="199" customFormat="1" ht="12.75">
      <c r="A53" s="4"/>
      <c r="B53" s="4"/>
      <c r="C53" s="4"/>
      <c r="D53" s="4"/>
      <c r="E53" s="4"/>
      <c r="F53" s="4"/>
      <c r="I53" s="221"/>
      <c r="J53" s="71"/>
      <c r="K53" s="206"/>
      <c r="L53" s="2"/>
      <c r="M53"/>
      <c r="N53"/>
      <c r="O53"/>
    </row>
    <row r="54" spans="1:15" s="199" customFormat="1" ht="12.75">
      <c r="A54" s="4"/>
      <c r="B54" s="4"/>
      <c r="C54" s="4"/>
      <c r="D54" s="4"/>
      <c r="E54" s="4"/>
      <c r="F54" s="4"/>
      <c r="I54" s="221"/>
      <c r="J54" s="71"/>
      <c r="K54" s="206"/>
      <c r="L54" s="2"/>
      <c r="M54"/>
      <c r="N54"/>
      <c r="O54"/>
    </row>
    <row r="55" spans="1:15" s="199" customFormat="1" ht="12.75">
      <c r="A55" s="4"/>
      <c r="B55" s="4"/>
      <c r="C55" s="4"/>
      <c r="D55" s="4"/>
      <c r="E55" s="4"/>
      <c r="F55" s="4"/>
      <c r="I55" s="221"/>
      <c r="J55" s="71"/>
      <c r="K55" s="206"/>
      <c r="L55" s="2"/>
      <c r="M55"/>
      <c r="N55"/>
      <c r="O55"/>
    </row>
    <row r="56" spans="1:15" s="199" customFormat="1" ht="12.75">
      <c r="A56" s="4"/>
      <c r="B56" s="4"/>
      <c r="C56" s="4"/>
      <c r="D56" s="4"/>
      <c r="E56" s="4"/>
      <c r="F56" s="4"/>
      <c r="I56" s="221"/>
      <c r="J56" s="71"/>
      <c r="K56" s="206"/>
      <c r="L56" s="2"/>
      <c r="M56"/>
      <c r="N56"/>
      <c r="O56"/>
    </row>
    <row r="57" spans="1:15" s="199" customFormat="1" ht="12.75">
      <c r="A57" s="4"/>
      <c r="B57" s="4"/>
      <c r="C57" s="4"/>
      <c r="D57" s="4"/>
      <c r="E57" s="4"/>
      <c r="F57" s="4"/>
      <c r="I57" s="221"/>
      <c r="J57" s="71"/>
      <c r="K57" s="206"/>
      <c r="L57" s="2"/>
      <c r="M57"/>
      <c r="N57"/>
      <c r="O57"/>
    </row>
    <row r="58" spans="1:15" s="199" customFormat="1" ht="12.75">
      <c r="A58" s="4"/>
      <c r="B58" s="4"/>
      <c r="C58" s="4"/>
      <c r="D58" s="4"/>
      <c r="E58" s="4"/>
      <c r="F58" s="4"/>
      <c r="I58" s="221"/>
      <c r="J58" s="71"/>
      <c r="K58" s="206"/>
      <c r="L58" s="2"/>
      <c r="M58"/>
      <c r="N58"/>
      <c r="O58"/>
    </row>
    <row r="59" spans="1:15" s="199" customFormat="1" ht="12.75">
      <c r="A59" s="4"/>
      <c r="B59" s="4"/>
      <c r="C59" s="4"/>
      <c r="D59" s="4"/>
      <c r="E59" s="4"/>
      <c r="F59" s="4"/>
      <c r="I59" s="221"/>
      <c r="J59" s="71"/>
      <c r="K59" s="206"/>
      <c r="L59" s="2"/>
      <c r="M59"/>
      <c r="N59"/>
      <c r="O59"/>
    </row>
    <row r="60" spans="1:15" s="199" customFormat="1" ht="12.75">
      <c r="A60" s="4"/>
      <c r="B60" s="4"/>
      <c r="C60" s="4"/>
      <c r="D60" s="4"/>
      <c r="E60" s="4"/>
      <c r="F60" s="4"/>
      <c r="I60" s="221"/>
      <c r="J60" s="71"/>
      <c r="K60" s="206"/>
      <c r="L60" s="2"/>
      <c r="M60"/>
      <c r="N60"/>
      <c r="O60"/>
    </row>
    <row r="61" spans="1:15" s="199" customFormat="1" ht="12.75">
      <c r="A61" s="4"/>
      <c r="B61" s="4"/>
      <c r="C61" s="4"/>
      <c r="D61" s="4"/>
      <c r="E61" s="4"/>
      <c r="F61" s="4"/>
      <c r="I61" s="221"/>
      <c r="J61" s="71"/>
      <c r="K61" s="206"/>
      <c r="L61" s="2"/>
      <c r="M61"/>
      <c r="N61"/>
      <c r="O61"/>
    </row>
    <row r="62" spans="1:15" s="199" customFormat="1" ht="12.75">
      <c r="A62" s="4"/>
      <c r="B62" s="4"/>
      <c r="C62" s="4"/>
      <c r="D62" s="4"/>
      <c r="E62" s="4"/>
      <c r="F62" s="4"/>
      <c r="I62" s="221"/>
      <c r="J62" s="71"/>
      <c r="K62" s="206"/>
      <c r="L62" s="2"/>
      <c r="M62"/>
      <c r="N62"/>
      <c r="O62"/>
    </row>
    <row r="63" spans="1:15" s="199" customFormat="1" ht="12.75">
      <c r="A63" s="4"/>
      <c r="B63" s="4"/>
      <c r="C63" s="4"/>
      <c r="D63" s="4"/>
      <c r="E63" s="4"/>
      <c r="F63" s="4"/>
      <c r="I63" s="221"/>
      <c r="J63" s="71"/>
      <c r="K63" s="206"/>
      <c r="L63" s="2"/>
      <c r="M63"/>
      <c r="N63"/>
      <c r="O63"/>
    </row>
    <row r="64" spans="1:15" s="199" customFormat="1" ht="12.75">
      <c r="A64" s="4"/>
      <c r="B64" s="4"/>
      <c r="C64" s="4"/>
      <c r="D64" s="4"/>
      <c r="E64" s="4"/>
      <c r="F64" s="4"/>
      <c r="I64" s="221"/>
      <c r="J64" s="71"/>
      <c r="K64" s="206"/>
      <c r="L64" s="2"/>
      <c r="M64"/>
      <c r="N64"/>
      <c r="O64"/>
    </row>
    <row r="65" spans="1:15" s="199" customFormat="1" ht="12.75">
      <c r="A65" s="4"/>
      <c r="B65" s="4"/>
      <c r="C65" s="4"/>
      <c r="D65" s="4"/>
      <c r="E65" s="4"/>
      <c r="F65" s="4"/>
      <c r="I65" s="221"/>
      <c r="J65" s="71"/>
      <c r="K65" s="206"/>
      <c r="L65" s="2"/>
      <c r="M65"/>
      <c r="N65"/>
      <c r="O65"/>
    </row>
    <row r="66" spans="1:15" s="199" customFormat="1" ht="12.75">
      <c r="A66" s="4"/>
      <c r="B66" s="4"/>
      <c r="C66" s="4"/>
      <c r="D66" s="4"/>
      <c r="E66" s="4"/>
      <c r="F66" s="4"/>
      <c r="I66" s="221"/>
      <c r="J66" s="71"/>
      <c r="K66" s="206"/>
      <c r="L66" s="2"/>
      <c r="M66"/>
      <c r="N66"/>
      <c r="O66"/>
    </row>
    <row r="67" spans="1:15" s="199" customFormat="1" ht="12.75">
      <c r="A67" s="4"/>
      <c r="B67" s="4"/>
      <c r="C67" s="4"/>
      <c r="D67" s="4"/>
      <c r="E67" s="4"/>
      <c r="F67" s="4"/>
      <c r="I67" s="221"/>
      <c r="J67" s="71"/>
      <c r="K67" s="206"/>
      <c r="L67" s="2"/>
      <c r="M67"/>
      <c r="N67"/>
      <c r="O67"/>
    </row>
    <row r="68" spans="1:15" s="199" customFormat="1" ht="12.75">
      <c r="A68" s="4"/>
      <c r="B68" s="4"/>
      <c r="C68" s="4"/>
      <c r="D68" s="4"/>
      <c r="E68" s="4"/>
      <c r="F68" s="4"/>
      <c r="I68" s="221"/>
      <c r="J68" s="71"/>
      <c r="K68" s="206"/>
      <c r="L68" s="2"/>
      <c r="M68"/>
      <c r="N68"/>
      <c r="O68"/>
    </row>
    <row r="69" spans="1:15" s="199" customFormat="1" ht="12.75">
      <c r="A69" s="4"/>
      <c r="B69" s="4"/>
      <c r="C69" s="4"/>
      <c r="D69" s="4"/>
      <c r="E69" s="4"/>
      <c r="F69" s="4"/>
      <c r="I69" s="221"/>
      <c r="J69" s="71"/>
      <c r="K69" s="206"/>
      <c r="L69" s="2"/>
      <c r="M69"/>
      <c r="N69"/>
      <c r="O69"/>
    </row>
    <row r="70" spans="1:15" s="199" customFormat="1" ht="12.75">
      <c r="A70" s="4"/>
      <c r="B70" s="4"/>
      <c r="C70" s="4"/>
      <c r="D70" s="4"/>
      <c r="E70" s="4"/>
      <c r="F70" s="4"/>
      <c r="I70" s="221"/>
      <c r="J70" s="71"/>
      <c r="K70" s="206"/>
      <c r="L70" s="2"/>
      <c r="M70"/>
      <c r="N70"/>
      <c r="O70"/>
    </row>
    <row r="71" spans="1:15" s="199" customFormat="1" ht="12.75">
      <c r="A71" s="4"/>
      <c r="B71" s="4"/>
      <c r="C71" s="4"/>
      <c r="D71" s="4"/>
      <c r="E71" s="4"/>
      <c r="F71" s="4"/>
      <c r="I71" s="221"/>
      <c r="J71" s="71"/>
      <c r="K71" s="206"/>
      <c r="L71" s="2"/>
      <c r="M71"/>
      <c r="N71"/>
      <c r="O71"/>
    </row>
    <row r="72" spans="1:15" s="199" customFormat="1" ht="12.75">
      <c r="A72" s="4"/>
      <c r="B72" s="4"/>
      <c r="C72" s="4"/>
      <c r="D72" s="4"/>
      <c r="E72" s="4"/>
      <c r="F72" s="4"/>
      <c r="I72" s="221"/>
      <c r="J72" s="71"/>
      <c r="K72" s="206"/>
      <c r="L72" s="2"/>
      <c r="M72"/>
      <c r="N72"/>
      <c r="O72"/>
    </row>
    <row r="73" spans="1:15" s="199" customFormat="1" ht="12.75">
      <c r="A73" s="4"/>
      <c r="B73" s="4"/>
      <c r="C73" s="4"/>
      <c r="D73" s="4"/>
      <c r="E73" s="4"/>
      <c r="F73" s="4"/>
      <c r="I73" s="221"/>
      <c r="J73" s="71"/>
      <c r="K73" s="206"/>
      <c r="L73" s="2"/>
      <c r="M73"/>
      <c r="N73"/>
      <c r="O73"/>
    </row>
    <row r="74" spans="1:15" s="199" customFormat="1" ht="12.75">
      <c r="A74" s="4"/>
      <c r="B74" s="4"/>
      <c r="C74" s="4"/>
      <c r="D74" s="4"/>
      <c r="E74" s="4"/>
      <c r="F74" s="4"/>
      <c r="I74" s="221"/>
      <c r="J74" s="71"/>
      <c r="K74" s="206"/>
      <c r="L74" s="2"/>
      <c r="M74"/>
      <c r="N74"/>
      <c r="O74"/>
    </row>
    <row r="75" spans="1:15" s="199" customFormat="1" ht="12.75">
      <c r="A75" s="4"/>
      <c r="B75" s="4"/>
      <c r="C75" s="4"/>
      <c r="D75" s="4"/>
      <c r="E75" s="4"/>
      <c r="F75" s="4"/>
      <c r="I75" s="221"/>
      <c r="J75" s="71"/>
      <c r="K75" s="206"/>
      <c r="L75" s="2"/>
      <c r="M75"/>
      <c r="N75"/>
      <c r="O75"/>
    </row>
    <row r="76" spans="1:15" s="199" customFormat="1" ht="12.75">
      <c r="A76" s="4"/>
      <c r="B76" s="4"/>
      <c r="C76" s="4"/>
      <c r="D76" s="4"/>
      <c r="E76" s="4"/>
      <c r="F76" s="4"/>
      <c r="I76" s="221"/>
      <c r="J76" s="71"/>
      <c r="K76" s="206"/>
      <c r="L76" s="2"/>
      <c r="M76"/>
      <c r="N76"/>
      <c r="O76"/>
    </row>
    <row r="77" spans="1:15" s="199" customFormat="1" ht="12.75">
      <c r="A77" s="4"/>
      <c r="B77" s="4"/>
      <c r="C77" s="4"/>
      <c r="D77" s="4"/>
      <c r="E77" s="4"/>
      <c r="F77" s="4"/>
      <c r="I77" s="221"/>
      <c r="J77" s="71"/>
      <c r="K77" s="206"/>
      <c r="L77" s="2"/>
      <c r="M77"/>
      <c r="N77"/>
      <c r="O77"/>
    </row>
    <row r="78" spans="1:15" s="199" customFormat="1" ht="12.75">
      <c r="A78" s="4"/>
      <c r="B78" s="4"/>
      <c r="C78" s="4"/>
      <c r="D78" s="4"/>
      <c r="E78" s="4"/>
      <c r="F78" s="4"/>
      <c r="I78" s="221"/>
      <c r="J78" s="71"/>
      <c r="K78" s="206"/>
      <c r="L78" s="2"/>
      <c r="M78"/>
      <c r="N78"/>
      <c r="O78"/>
    </row>
    <row r="79" spans="1:15" s="199" customFormat="1" ht="12.75">
      <c r="A79" s="4"/>
      <c r="B79" s="4"/>
      <c r="C79" s="4"/>
      <c r="D79" s="4"/>
      <c r="E79" s="4"/>
      <c r="F79" s="4"/>
      <c r="I79" s="221"/>
      <c r="J79" s="71"/>
      <c r="K79" s="206"/>
      <c r="L79" s="2"/>
      <c r="M79"/>
      <c r="N79"/>
      <c r="O79"/>
    </row>
    <row r="80" spans="1:15" s="199" customFormat="1" ht="12.75">
      <c r="A80" s="4"/>
      <c r="B80" s="4"/>
      <c r="C80" s="4"/>
      <c r="D80" s="4"/>
      <c r="E80" s="4"/>
      <c r="F80" s="4"/>
      <c r="I80" s="221"/>
      <c r="J80" s="71"/>
      <c r="K80" s="206"/>
      <c r="L80" s="2"/>
      <c r="M80"/>
      <c r="N80"/>
      <c r="O80"/>
    </row>
    <row r="81" spans="1:15" s="199" customFormat="1" ht="12.75">
      <c r="A81" s="4"/>
      <c r="B81" s="4"/>
      <c r="C81" s="4"/>
      <c r="D81" s="4"/>
      <c r="E81" s="4"/>
      <c r="F81" s="4"/>
      <c r="I81" s="221"/>
      <c r="J81" s="71"/>
      <c r="K81" s="206"/>
      <c r="L81" s="2"/>
      <c r="M81"/>
      <c r="N81"/>
      <c r="O81"/>
    </row>
    <row r="82" spans="1:15" s="199" customFormat="1" ht="12.75">
      <c r="A82" s="4"/>
      <c r="B82" s="4"/>
      <c r="C82" s="4"/>
      <c r="D82" s="4"/>
      <c r="E82" s="4"/>
      <c r="F82" s="4"/>
      <c r="I82" s="221"/>
      <c r="J82" s="71"/>
      <c r="K82" s="206"/>
      <c r="L82" s="2"/>
      <c r="M82"/>
      <c r="N82"/>
      <c r="O82"/>
    </row>
    <row r="83" spans="1:15" s="199" customFormat="1" ht="12.75">
      <c r="A83" s="4"/>
      <c r="B83" s="4"/>
      <c r="C83" s="4"/>
      <c r="D83" s="4"/>
      <c r="E83" s="4"/>
      <c r="F83" s="4"/>
      <c r="I83" s="221"/>
      <c r="J83" s="71"/>
      <c r="K83" s="206"/>
      <c r="L83" s="2"/>
      <c r="M83"/>
      <c r="N83"/>
      <c r="O83"/>
    </row>
    <row r="84" spans="1:15" s="199" customFormat="1" ht="12.75">
      <c r="A84" s="4"/>
      <c r="B84" s="4"/>
      <c r="C84" s="4"/>
      <c r="D84" s="4"/>
      <c r="E84" s="4"/>
      <c r="F84" s="4"/>
      <c r="I84" s="221"/>
      <c r="J84" s="71"/>
      <c r="K84" s="206"/>
      <c r="L84" s="2"/>
      <c r="M84"/>
      <c r="N84"/>
      <c r="O84"/>
    </row>
    <row r="85" spans="1:15" s="199" customFormat="1" ht="12.75">
      <c r="A85" s="4"/>
      <c r="B85" s="4"/>
      <c r="C85" s="4"/>
      <c r="D85" s="4"/>
      <c r="E85" s="4"/>
      <c r="F85" s="4"/>
      <c r="I85" s="221"/>
      <c r="J85" s="71"/>
      <c r="K85" s="206"/>
      <c r="L85" s="2"/>
      <c r="M85"/>
      <c r="N85"/>
      <c r="O85"/>
    </row>
    <row r="86" spans="1:15" s="199" customFormat="1" ht="12.75">
      <c r="A86" s="4"/>
      <c r="B86" s="4"/>
      <c r="C86" s="4"/>
      <c r="D86" s="4"/>
      <c r="E86" s="4"/>
      <c r="F86" s="4"/>
      <c r="I86" s="221"/>
      <c r="J86" s="71"/>
      <c r="K86" s="206"/>
      <c r="L86" s="2"/>
      <c r="M86"/>
      <c r="N86"/>
      <c r="O86"/>
    </row>
    <row r="87" spans="1:15" s="199" customFormat="1" ht="12.75">
      <c r="A87" s="4"/>
      <c r="B87" s="4"/>
      <c r="C87" s="4"/>
      <c r="D87" s="4"/>
      <c r="E87" s="4"/>
      <c r="F87" s="4"/>
      <c r="I87" s="221"/>
      <c r="J87" s="71"/>
      <c r="K87" s="206"/>
      <c r="L87" s="2"/>
      <c r="M87"/>
      <c r="N87"/>
      <c r="O87"/>
    </row>
    <row r="88" spans="1:15" s="199" customFormat="1" ht="12.75">
      <c r="A88" s="4"/>
      <c r="B88" s="4"/>
      <c r="C88" s="4"/>
      <c r="D88" s="4"/>
      <c r="E88" s="4"/>
      <c r="F88" s="4"/>
      <c r="I88" s="221"/>
      <c r="J88" s="71"/>
      <c r="K88" s="206"/>
      <c r="L88" s="2"/>
      <c r="M88"/>
      <c r="N88"/>
      <c r="O88"/>
    </row>
    <row r="89" spans="1:15" s="199" customFormat="1" ht="12.75">
      <c r="A89" s="4"/>
      <c r="B89" s="4"/>
      <c r="C89" s="4"/>
      <c r="D89" s="4"/>
      <c r="E89" s="4"/>
      <c r="F89" s="4"/>
      <c r="I89" s="221"/>
      <c r="J89" s="71"/>
      <c r="K89" s="206"/>
      <c r="L89" s="2"/>
      <c r="M89"/>
      <c r="N89"/>
      <c r="O89"/>
    </row>
    <row r="90" spans="1:15" s="199" customFormat="1" ht="12.75">
      <c r="A90" s="4"/>
      <c r="B90" s="4"/>
      <c r="C90" s="4"/>
      <c r="D90" s="4"/>
      <c r="E90" s="4"/>
      <c r="F90" s="4"/>
      <c r="I90" s="221"/>
      <c r="J90" s="71"/>
      <c r="K90" s="206"/>
      <c r="L90" s="2"/>
      <c r="M90"/>
      <c r="N90"/>
      <c r="O90"/>
    </row>
    <row r="91" spans="1:15" s="199" customFormat="1" ht="12.75">
      <c r="A91" s="4"/>
      <c r="B91" s="4"/>
      <c r="C91" s="4"/>
      <c r="D91" s="4"/>
      <c r="E91" s="4"/>
      <c r="F91" s="4"/>
      <c r="I91" s="221"/>
      <c r="J91" s="71"/>
      <c r="K91" s="206"/>
      <c r="L91" s="2"/>
      <c r="M91"/>
      <c r="N91"/>
      <c r="O91"/>
    </row>
    <row r="92" spans="1:15" s="199" customFormat="1" ht="12.75">
      <c r="A92" s="4"/>
      <c r="B92" s="4"/>
      <c r="C92" s="4"/>
      <c r="D92" s="4"/>
      <c r="E92" s="4"/>
      <c r="F92" s="4"/>
      <c r="I92" s="221"/>
      <c r="J92" s="71"/>
      <c r="K92" s="206"/>
      <c r="L92" s="2"/>
      <c r="M92"/>
      <c r="N92"/>
      <c r="O92"/>
    </row>
    <row r="93" spans="1:15" s="199" customFormat="1" ht="12.75">
      <c r="A93" s="4"/>
      <c r="B93" s="4"/>
      <c r="C93" s="4"/>
      <c r="D93" s="4"/>
      <c r="E93" s="4"/>
      <c r="F93" s="4"/>
      <c r="I93" s="221"/>
      <c r="J93" s="71"/>
      <c r="K93" s="206"/>
      <c r="L93" s="2"/>
      <c r="M93"/>
      <c r="N93"/>
      <c r="O93"/>
    </row>
    <row r="94" spans="1:15" s="199" customFormat="1" ht="12.75">
      <c r="A94" s="4"/>
      <c r="B94" s="4"/>
      <c r="C94" s="4"/>
      <c r="D94" s="4"/>
      <c r="E94" s="4"/>
      <c r="F94" s="4"/>
      <c r="I94" s="221"/>
      <c r="J94" s="71"/>
      <c r="K94" s="206"/>
      <c r="L94" s="2"/>
      <c r="M94"/>
      <c r="N94"/>
      <c r="O94"/>
    </row>
    <row r="95" spans="1:15" s="199" customFormat="1" ht="12.75">
      <c r="A95" s="4"/>
      <c r="B95" s="4"/>
      <c r="C95" s="4"/>
      <c r="D95" s="4"/>
      <c r="E95" s="4"/>
      <c r="F95" s="4"/>
      <c r="I95" s="221"/>
      <c r="J95" s="71"/>
      <c r="K95" s="206"/>
      <c r="L95" s="2"/>
      <c r="M95"/>
      <c r="N95"/>
      <c r="O95"/>
    </row>
    <row r="96" spans="1:15" s="199" customFormat="1" ht="12.75">
      <c r="A96" s="4"/>
      <c r="B96" s="4"/>
      <c r="C96" s="4"/>
      <c r="D96" s="4"/>
      <c r="E96" s="4"/>
      <c r="F96" s="4"/>
      <c r="I96" s="221"/>
      <c r="J96" s="71"/>
      <c r="K96" s="206"/>
      <c r="L96" s="2"/>
      <c r="M96"/>
      <c r="N96"/>
      <c r="O96"/>
    </row>
    <row r="97" spans="1:15" s="199" customFormat="1" ht="12.75">
      <c r="A97" s="4"/>
      <c r="B97" s="4"/>
      <c r="C97" s="4"/>
      <c r="D97" s="4"/>
      <c r="E97" s="4"/>
      <c r="F97" s="4"/>
      <c r="I97" s="221"/>
      <c r="J97" s="71"/>
      <c r="K97" s="206"/>
      <c r="L97" s="2"/>
      <c r="M97"/>
      <c r="N97"/>
      <c r="O97"/>
    </row>
    <row r="98" spans="1:15" s="199" customFormat="1" ht="12.75">
      <c r="A98" s="4"/>
      <c r="B98" s="4"/>
      <c r="C98" s="4"/>
      <c r="D98" s="4"/>
      <c r="E98" s="4"/>
      <c r="F98" s="4"/>
      <c r="I98" s="221"/>
      <c r="J98" s="71"/>
      <c r="K98" s="206"/>
      <c r="L98" s="2"/>
      <c r="M98"/>
      <c r="N98"/>
      <c r="O98"/>
    </row>
    <row r="99" spans="1:15" s="199" customFormat="1" ht="12.75">
      <c r="A99" s="4"/>
      <c r="B99" s="4"/>
      <c r="C99" s="4"/>
      <c r="D99" s="4"/>
      <c r="E99" s="4"/>
      <c r="F99" s="4"/>
      <c r="I99" s="221"/>
      <c r="J99" s="71"/>
      <c r="K99" s="206"/>
      <c r="L99" s="2"/>
      <c r="M99"/>
      <c r="N99"/>
      <c r="O99"/>
    </row>
    <row r="100" spans="1:15" s="199" customFormat="1" ht="12.75">
      <c r="A100" s="4"/>
      <c r="B100" s="4"/>
      <c r="C100" s="4"/>
      <c r="D100" s="4"/>
      <c r="E100" s="4"/>
      <c r="F100" s="4"/>
      <c r="I100" s="221"/>
      <c r="J100" s="71"/>
      <c r="K100" s="206"/>
      <c r="L100" s="2"/>
      <c r="M100"/>
      <c r="N100"/>
      <c r="O100"/>
    </row>
    <row r="101" spans="1:15" s="199" customFormat="1" ht="12.75">
      <c r="A101" s="4"/>
      <c r="B101" s="4"/>
      <c r="C101" s="4"/>
      <c r="D101" s="4"/>
      <c r="E101" s="4"/>
      <c r="F101" s="4"/>
      <c r="I101" s="221"/>
      <c r="J101" s="71"/>
      <c r="K101" s="206"/>
      <c r="L101" s="2"/>
      <c r="M101"/>
      <c r="N101"/>
      <c r="O101"/>
    </row>
    <row r="102" spans="1:15" s="199" customFormat="1" ht="12.75">
      <c r="A102" s="4"/>
      <c r="B102" s="4"/>
      <c r="C102" s="4"/>
      <c r="D102" s="4"/>
      <c r="E102" s="4"/>
      <c r="F102" s="4"/>
      <c r="I102" s="221"/>
      <c r="J102" s="71"/>
      <c r="K102" s="206"/>
      <c r="L102" s="2"/>
      <c r="M102"/>
      <c r="N102"/>
      <c r="O102"/>
    </row>
    <row r="103" spans="1:15" s="199" customFormat="1" ht="12.75">
      <c r="A103" s="4"/>
      <c r="B103" s="4"/>
      <c r="C103" s="4"/>
      <c r="D103" s="4"/>
      <c r="E103" s="4"/>
      <c r="F103" s="4"/>
      <c r="I103" s="221"/>
      <c r="J103" s="71"/>
      <c r="K103" s="206"/>
      <c r="L103" s="2"/>
      <c r="M103"/>
      <c r="N103"/>
      <c r="O103"/>
    </row>
    <row r="104" spans="1:15" s="199" customFormat="1" ht="12.75">
      <c r="A104" s="4"/>
      <c r="B104" s="4"/>
      <c r="C104" s="4"/>
      <c r="D104" s="4"/>
      <c r="E104" s="4"/>
      <c r="F104" s="4"/>
      <c r="I104" s="221"/>
      <c r="J104" s="71"/>
      <c r="K104" s="206"/>
      <c r="L104" s="2"/>
      <c r="M104"/>
      <c r="N104"/>
      <c r="O104"/>
    </row>
    <row r="105" spans="1:15" s="199" customFormat="1" ht="12.75">
      <c r="A105" s="4"/>
      <c r="B105" s="4"/>
      <c r="C105" s="4"/>
      <c r="D105" s="4"/>
      <c r="E105" s="4"/>
      <c r="F105" s="4"/>
      <c r="I105" s="221"/>
      <c r="J105" s="71"/>
      <c r="K105" s="206"/>
      <c r="L105" s="2"/>
      <c r="M105"/>
      <c r="N105"/>
      <c r="O105"/>
    </row>
    <row r="106" spans="1:15" s="199" customFormat="1" ht="12.75">
      <c r="A106" s="4"/>
      <c r="B106" s="4"/>
      <c r="C106" s="4"/>
      <c r="D106" s="4"/>
      <c r="E106" s="4"/>
      <c r="F106" s="4"/>
      <c r="I106" s="221"/>
      <c r="J106" s="71"/>
      <c r="K106" s="206"/>
      <c r="L106" s="2"/>
      <c r="M106"/>
      <c r="N106"/>
      <c r="O106"/>
    </row>
    <row r="107" spans="1:15" s="199" customFormat="1" ht="12.75">
      <c r="A107" s="4"/>
      <c r="B107" s="4"/>
      <c r="C107" s="4"/>
      <c r="D107" s="4"/>
      <c r="E107" s="4"/>
      <c r="F107" s="4"/>
      <c r="I107" s="221"/>
      <c r="J107" s="71"/>
      <c r="K107" s="206"/>
      <c r="L107" s="2"/>
      <c r="M107"/>
      <c r="N107"/>
      <c r="O107"/>
    </row>
    <row r="108" spans="1:15" s="199" customFormat="1" ht="12.75">
      <c r="A108" s="4"/>
      <c r="B108" s="4"/>
      <c r="C108" s="4"/>
      <c r="D108" s="4"/>
      <c r="E108" s="4"/>
      <c r="F108" s="4"/>
      <c r="I108" s="221"/>
      <c r="J108" s="71"/>
      <c r="K108" s="206"/>
      <c r="L108" s="2"/>
      <c r="M108"/>
      <c r="N108"/>
      <c r="O108"/>
    </row>
    <row r="109" spans="1:15" s="199" customFormat="1" ht="12.75">
      <c r="A109" s="4"/>
      <c r="B109" s="4"/>
      <c r="C109" s="4"/>
      <c r="D109" s="4"/>
      <c r="E109" s="4"/>
      <c r="F109" s="4"/>
      <c r="I109" s="221"/>
      <c r="J109" s="71"/>
      <c r="K109" s="206"/>
      <c r="L109" s="2"/>
      <c r="M109"/>
      <c r="N109"/>
      <c r="O109"/>
    </row>
    <row r="110" spans="1:15" s="199" customFormat="1" ht="12.75">
      <c r="A110" s="4"/>
      <c r="B110" s="4"/>
      <c r="C110" s="4"/>
      <c r="D110" s="4"/>
      <c r="E110" s="4"/>
      <c r="F110" s="4"/>
      <c r="I110" s="221"/>
      <c r="J110" s="71"/>
      <c r="K110" s="206"/>
      <c r="L110" s="2"/>
      <c r="M110"/>
      <c r="N110"/>
      <c r="O110"/>
    </row>
    <row r="111" spans="1:15" s="199" customFormat="1" ht="12.75">
      <c r="A111" s="4"/>
      <c r="B111" s="4"/>
      <c r="C111" s="4"/>
      <c r="D111" s="4"/>
      <c r="E111" s="4"/>
      <c r="F111" s="4"/>
      <c r="I111" s="221"/>
      <c r="J111" s="71"/>
      <c r="K111" s="206"/>
      <c r="L111" s="2"/>
      <c r="M111"/>
      <c r="N111"/>
      <c r="O111"/>
    </row>
    <row r="112" spans="1:15" s="199" customFormat="1" ht="12.75">
      <c r="A112" s="4"/>
      <c r="B112" s="4"/>
      <c r="C112" s="4"/>
      <c r="D112" s="4"/>
      <c r="E112" s="4"/>
      <c r="F112" s="4"/>
      <c r="I112" s="221"/>
      <c r="J112" s="71"/>
      <c r="K112" s="206"/>
      <c r="L112" s="2"/>
      <c r="M112"/>
      <c r="N112"/>
      <c r="O112"/>
    </row>
    <row r="113" spans="1:15" s="199" customFormat="1" ht="12.75">
      <c r="A113" s="4"/>
      <c r="B113" s="4"/>
      <c r="C113" s="4"/>
      <c r="D113" s="4"/>
      <c r="E113" s="4"/>
      <c r="F113" s="4"/>
      <c r="I113" s="221"/>
      <c r="J113" s="71"/>
      <c r="K113" s="206"/>
      <c r="L113" s="2"/>
      <c r="M113"/>
      <c r="N113"/>
      <c r="O113"/>
    </row>
    <row r="114" spans="1:15" s="199" customFormat="1" ht="12.75">
      <c r="A114" s="4"/>
      <c r="B114" s="4"/>
      <c r="C114" s="4"/>
      <c r="D114" s="4"/>
      <c r="E114" s="4"/>
      <c r="F114" s="4"/>
      <c r="I114" s="221"/>
      <c r="J114" s="71"/>
      <c r="K114" s="206"/>
      <c r="L114" s="2"/>
      <c r="M114"/>
      <c r="N114"/>
      <c r="O114"/>
    </row>
    <row r="115" spans="1:15" s="199" customFormat="1" ht="12.75">
      <c r="A115" s="4"/>
      <c r="B115" s="4"/>
      <c r="C115" s="4"/>
      <c r="D115" s="4"/>
      <c r="E115" s="4"/>
      <c r="F115" s="4"/>
      <c r="I115" s="221"/>
      <c r="J115" s="71"/>
      <c r="K115" s="206"/>
      <c r="L115" s="2"/>
      <c r="M115"/>
      <c r="N115"/>
      <c r="O115"/>
    </row>
    <row r="116" spans="1:15" s="199" customFormat="1" ht="12.75">
      <c r="A116" s="4"/>
      <c r="B116" s="4"/>
      <c r="C116" s="4"/>
      <c r="D116" s="4"/>
      <c r="E116" s="4"/>
      <c r="F116" s="4"/>
      <c r="I116" s="221"/>
      <c r="J116" s="71"/>
      <c r="K116" s="206"/>
      <c r="L116" s="2"/>
      <c r="M116"/>
      <c r="N116"/>
      <c r="O116"/>
    </row>
    <row r="117" spans="1:15" s="199" customFormat="1" ht="12.75">
      <c r="A117" s="4"/>
      <c r="B117" s="4"/>
      <c r="C117" s="4"/>
      <c r="D117" s="4"/>
      <c r="E117" s="4"/>
      <c r="F117" s="4"/>
      <c r="I117" s="221"/>
      <c r="J117" s="71"/>
      <c r="K117" s="206"/>
      <c r="L117" s="2"/>
      <c r="M117"/>
      <c r="N117"/>
      <c r="O117"/>
    </row>
    <row r="118" spans="1:15" s="199" customFormat="1" ht="12.75">
      <c r="A118" s="4"/>
      <c r="B118" s="4"/>
      <c r="C118" s="4"/>
      <c r="D118" s="4"/>
      <c r="E118" s="4"/>
      <c r="F118" s="4"/>
      <c r="I118" s="221"/>
      <c r="J118" s="71"/>
      <c r="K118" s="206"/>
      <c r="L118" s="2"/>
      <c r="M118"/>
      <c r="N118"/>
      <c r="O118"/>
    </row>
    <row r="119" spans="1:15" s="199" customFormat="1" ht="12.75">
      <c r="A119" s="4"/>
      <c r="B119" s="4"/>
      <c r="C119" s="4"/>
      <c r="D119" s="4"/>
      <c r="E119" s="4"/>
      <c r="F119" s="4"/>
      <c r="I119" s="221"/>
      <c r="J119" s="71"/>
      <c r="K119" s="206"/>
      <c r="L119" s="2"/>
      <c r="M119"/>
      <c r="N119"/>
      <c r="O119"/>
    </row>
    <row r="120" spans="1:15" s="199" customFormat="1" ht="12.75">
      <c r="A120" s="4"/>
      <c r="B120" s="4"/>
      <c r="C120" s="4"/>
      <c r="D120" s="4"/>
      <c r="E120" s="4"/>
      <c r="F120" s="4"/>
      <c r="I120" s="221"/>
      <c r="J120" s="71"/>
      <c r="K120" s="206"/>
      <c r="L120" s="2"/>
      <c r="M120"/>
      <c r="N120"/>
      <c r="O120"/>
    </row>
    <row r="121" spans="1:15" s="199" customFormat="1" ht="12.75">
      <c r="A121" s="4"/>
      <c r="B121" s="4"/>
      <c r="C121" s="4"/>
      <c r="D121" s="4"/>
      <c r="E121" s="4"/>
      <c r="F121" s="4"/>
      <c r="I121" s="221"/>
      <c r="J121" s="71"/>
      <c r="K121" s="206"/>
      <c r="L121" s="2"/>
      <c r="M121"/>
      <c r="N121"/>
      <c r="O121"/>
    </row>
    <row r="122" spans="1:15" s="199" customFormat="1" ht="12.75">
      <c r="A122" s="4"/>
      <c r="B122" s="4"/>
      <c r="C122" s="4"/>
      <c r="D122" s="4"/>
      <c r="E122" s="4"/>
      <c r="F122" s="4"/>
      <c r="I122" s="221"/>
      <c r="J122" s="71"/>
      <c r="K122" s="206"/>
      <c r="L122" s="2"/>
      <c r="M122"/>
      <c r="N122"/>
      <c r="O122"/>
    </row>
    <row r="123" spans="1:15" s="199" customFormat="1" ht="12.75">
      <c r="A123" s="4"/>
      <c r="B123" s="4"/>
      <c r="C123" s="4"/>
      <c r="D123" s="4"/>
      <c r="E123" s="4"/>
      <c r="F123" s="4"/>
      <c r="I123" s="221"/>
      <c r="J123" s="71"/>
      <c r="K123" s="206"/>
      <c r="L123" s="2"/>
      <c r="M123"/>
      <c r="N123"/>
      <c r="O123"/>
    </row>
    <row r="124" spans="1:15" s="199" customFormat="1" ht="12.75">
      <c r="A124" s="4"/>
      <c r="B124" s="4"/>
      <c r="C124" s="4"/>
      <c r="D124" s="4"/>
      <c r="E124" s="4"/>
      <c r="F124" s="4"/>
      <c r="I124" s="221"/>
      <c r="J124" s="71"/>
      <c r="K124" s="206"/>
      <c r="L124" s="2"/>
      <c r="M124"/>
      <c r="N124"/>
      <c r="O124"/>
    </row>
    <row r="125" spans="1:15" s="199" customFormat="1" ht="12.75">
      <c r="A125" s="4"/>
      <c r="B125" s="4"/>
      <c r="C125" s="4"/>
      <c r="D125" s="4"/>
      <c r="E125" s="4"/>
      <c r="F125" s="4"/>
      <c r="I125" s="221"/>
      <c r="J125" s="71"/>
      <c r="K125" s="206"/>
      <c r="L125" s="2"/>
      <c r="M125"/>
      <c r="N125"/>
      <c r="O125"/>
    </row>
    <row r="126" spans="1:15" s="199" customFormat="1" ht="12.75">
      <c r="A126" s="4"/>
      <c r="B126" s="4"/>
      <c r="C126" s="4"/>
      <c r="D126" s="4"/>
      <c r="E126" s="4"/>
      <c r="F126" s="4"/>
      <c r="I126" s="221"/>
      <c r="J126" s="71"/>
      <c r="K126" s="206"/>
      <c r="L126" s="2"/>
      <c r="M126"/>
      <c r="N126"/>
      <c r="O126"/>
    </row>
    <row r="127" spans="1:15" s="199" customFormat="1" ht="12.75">
      <c r="A127" s="4"/>
      <c r="B127" s="4"/>
      <c r="C127" s="4"/>
      <c r="D127" s="4"/>
      <c r="E127" s="4"/>
      <c r="F127" s="4"/>
      <c r="I127" s="221"/>
      <c r="J127" s="71"/>
      <c r="K127" s="206"/>
      <c r="L127" s="2"/>
      <c r="M127"/>
      <c r="N127"/>
      <c r="O127"/>
    </row>
    <row r="128" spans="1:15" s="199" customFormat="1" ht="12.75">
      <c r="A128" s="4"/>
      <c r="B128" s="4"/>
      <c r="C128" s="4"/>
      <c r="D128" s="4"/>
      <c r="E128" s="4"/>
      <c r="F128" s="4"/>
      <c r="I128" s="221"/>
      <c r="J128" s="71"/>
      <c r="K128" s="206"/>
      <c r="L128" s="2"/>
      <c r="M128"/>
      <c r="N128"/>
      <c r="O128"/>
    </row>
    <row r="129" spans="1:15" s="199" customFormat="1" ht="12.75">
      <c r="A129" s="4"/>
      <c r="B129" s="4"/>
      <c r="C129" s="4"/>
      <c r="D129" s="4"/>
      <c r="E129" s="4"/>
      <c r="F129" s="4"/>
      <c r="I129" s="221"/>
      <c r="J129" s="71"/>
      <c r="K129" s="206"/>
      <c r="L129" s="2"/>
      <c r="M129"/>
      <c r="N129"/>
      <c r="O129"/>
    </row>
    <row r="130" spans="1:15" s="199" customFormat="1" ht="12.75">
      <c r="A130" s="4"/>
      <c r="B130" s="4"/>
      <c r="C130" s="4"/>
      <c r="D130" s="4"/>
      <c r="E130" s="4"/>
      <c r="F130" s="4"/>
      <c r="I130" s="221"/>
      <c r="J130" s="71"/>
      <c r="K130" s="206"/>
      <c r="L130" s="2"/>
      <c r="M130"/>
      <c r="N130"/>
      <c r="O130"/>
    </row>
    <row r="131" spans="1:15" s="199" customFormat="1" ht="12.75">
      <c r="A131" s="4"/>
      <c r="B131" s="4"/>
      <c r="C131" s="4"/>
      <c r="D131" s="4"/>
      <c r="E131" s="4"/>
      <c r="F131" s="4"/>
      <c r="I131" s="221"/>
      <c r="J131" s="71"/>
      <c r="K131" s="206"/>
      <c r="L131" s="2"/>
      <c r="M131"/>
      <c r="N131"/>
      <c r="O131"/>
    </row>
    <row r="132" spans="1:15" s="199" customFormat="1" ht="12.75">
      <c r="A132" s="4"/>
      <c r="B132" s="4"/>
      <c r="C132" s="4"/>
      <c r="D132" s="4"/>
      <c r="E132" s="4"/>
      <c r="F132" s="4"/>
      <c r="I132" s="221"/>
      <c r="J132" s="71"/>
      <c r="K132" s="206"/>
      <c r="L132" s="2"/>
      <c r="M132"/>
      <c r="N132"/>
      <c r="O132"/>
    </row>
    <row r="133" spans="1:15" s="199" customFormat="1" ht="12.75">
      <c r="A133" s="4"/>
      <c r="B133" s="4"/>
      <c r="C133" s="4"/>
      <c r="D133" s="4"/>
      <c r="E133" s="4"/>
      <c r="F133" s="4"/>
      <c r="I133" s="221"/>
      <c r="J133" s="71"/>
      <c r="K133" s="206"/>
      <c r="L133" s="2"/>
      <c r="M133"/>
      <c r="N133"/>
      <c r="O133"/>
    </row>
    <row r="134" spans="1:15" s="199" customFormat="1" ht="12.75">
      <c r="A134" s="4"/>
      <c r="B134" s="4"/>
      <c r="C134" s="4"/>
      <c r="D134" s="4"/>
      <c r="E134" s="4"/>
      <c r="F134" s="4"/>
      <c r="I134" s="221"/>
      <c r="J134" s="71"/>
      <c r="K134" s="206"/>
      <c r="L134" s="2"/>
      <c r="M134"/>
      <c r="N134"/>
      <c r="O134"/>
    </row>
    <row r="135" spans="1:15" s="199" customFormat="1" ht="12.75">
      <c r="A135" s="4"/>
      <c r="B135" s="4"/>
      <c r="C135" s="4"/>
      <c r="D135" s="4"/>
      <c r="E135" s="4"/>
      <c r="F135" s="4"/>
      <c r="I135" s="221"/>
      <c r="J135" s="71"/>
      <c r="K135" s="206"/>
      <c r="L135" s="2"/>
      <c r="M135"/>
      <c r="N135"/>
      <c r="O135"/>
    </row>
    <row r="136" spans="1:15" s="199" customFormat="1" ht="12.75">
      <c r="A136" s="4"/>
      <c r="B136" s="4"/>
      <c r="C136" s="4"/>
      <c r="D136" s="4"/>
      <c r="E136" s="4"/>
      <c r="F136" s="4"/>
      <c r="I136" s="221"/>
      <c r="J136" s="71"/>
      <c r="K136" s="206"/>
      <c r="L136" s="2"/>
      <c r="M136"/>
      <c r="N136"/>
      <c r="O136"/>
    </row>
    <row r="137" spans="1:15" s="199" customFormat="1" ht="12.75">
      <c r="A137" s="4"/>
      <c r="B137" s="4"/>
      <c r="C137" s="4"/>
      <c r="D137" s="4"/>
      <c r="E137" s="4"/>
      <c r="F137" s="4"/>
      <c r="I137" s="221"/>
      <c r="J137" s="71"/>
      <c r="K137" s="206"/>
      <c r="L137" s="2"/>
      <c r="M137"/>
      <c r="N137"/>
      <c r="O137"/>
    </row>
    <row r="138" spans="1:15" s="199" customFormat="1" ht="12.75">
      <c r="A138" s="4"/>
      <c r="B138" s="4"/>
      <c r="C138" s="4"/>
      <c r="D138" s="4"/>
      <c r="E138" s="4"/>
      <c r="F138" s="4"/>
      <c r="I138" s="221"/>
      <c r="J138" s="71"/>
      <c r="K138" s="206"/>
      <c r="L138" s="2"/>
      <c r="M138"/>
      <c r="N138"/>
      <c r="O138"/>
    </row>
    <row r="139" spans="1:15" s="199" customFormat="1" ht="12.75">
      <c r="A139" s="4"/>
      <c r="B139" s="4"/>
      <c r="C139" s="4"/>
      <c r="D139" s="4"/>
      <c r="E139" s="4"/>
      <c r="F139" s="4"/>
      <c r="I139" s="221"/>
      <c r="J139" s="71"/>
      <c r="K139" s="206"/>
      <c r="L139" s="2"/>
      <c r="M139"/>
      <c r="N139"/>
      <c r="O139"/>
    </row>
    <row r="140" spans="1:15" s="199" customFormat="1" ht="12.75">
      <c r="A140" s="4"/>
      <c r="B140" s="4"/>
      <c r="C140" s="4"/>
      <c r="D140" s="4"/>
      <c r="E140" s="4"/>
      <c r="F140" s="4"/>
      <c r="I140" s="221"/>
      <c r="J140" s="71"/>
      <c r="K140" s="206"/>
      <c r="L140" s="2"/>
      <c r="M140"/>
      <c r="N140"/>
      <c r="O140"/>
    </row>
    <row r="141" spans="1:15" s="199" customFormat="1" ht="12.75">
      <c r="A141" s="4"/>
      <c r="B141" s="4"/>
      <c r="C141" s="4"/>
      <c r="D141" s="4"/>
      <c r="E141" s="4"/>
      <c r="F141" s="4"/>
      <c r="I141" s="221"/>
      <c r="J141" s="71"/>
      <c r="K141" s="206"/>
      <c r="L141" s="2"/>
      <c r="M141"/>
      <c r="N141"/>
      <c r="O141"/>
    </row>
    <row r="142" spans="1:15" s="199" customFormat="1" ht="12.75">
      <c r="A142" s="4"/>
      <c r="B142" s="4"/>
      <c r="C142" s="4"/>
      <c r="D142" s="4"/>
      <c r="E142" s="4"/>
      <c r="F142" s="4"/>
      <c r="I142" s="221"/>
      <c r="J142" s="71"/>
      <c r="K142" s="206"/>
      <c r="L142" s="2"/>
      <c r="M142"/>
      <c r="N142"/>
      <c r="O142"/>
    </row>
    <row r="143" spans="1:15" s="199" customFormat="1" ht="12.75">
      <c r="A143" s="4"/>
      <c r="B143" s="4"/>
      <c r="C143" s="4"/>
      <c r="D143" s="4"/>
      <c r="E143" s="4"/>
      <c r="F143" s="4"/>
      <c r="I143" s="221"/>
      <c r="J143" s="71"/>
      <c r="K143" s="206"/>
      <c r="L143" s="2"/>
      <c r="M143"/>
      <c r="N143"/>
      <c r="O143"/>
    </row>
    <row r="144" spans="1:15" s="199" customFormat="1" ht="12.75">
      <c r="A144" s="4"/>
      <c r="B144" s="4"/>
      <c r="C144" s="4"/>
      <c r="D144" s="4"/>
      <c r="E144" s="4"/>
      <c r="F144" s="4"/>
      <c r="I144" s="221"/>
      <c r="J144" s="71"/>
      <c r="K144" s="206"/>
      <c r="L144" s="2"/>
      <c r="M144"/>
      <c r="N144"/>
      <c r="O144"/>
    </row>
    <row r="145" spans="1:15" s="199" customFormat="1" ht="12.75">
      <c r="A145" s="4"/>
      <c r="B145" s="4"/>
      <c r="C145" s="4"/>
      <c r="D145" s="4"/>
      <c r="E145" s="4"/>
      <c r="F145" s="4"/>
      <c r="I145" s="221"/>
      <c r="J145" s="71"/>
      <c r="K145" s="206"/>
      <c r="L145" s="2"/>
      <c r="M145"/>
      <c r="N145"/>
      <c r="O145"/>
    </row>
    <row r="146" spans="1:15" s="199" customFormat="1" ht="12.75">
      <c r="A146" s="4"/>
      <c r="B146" s="4"/>
      <c r="C146" s="4"/>
      <c r="D146" s="4"/>
      <c r="E146" s="4"/>
      <c r="F146" s="4"/>
      <c r="I146" s="221"/>
      <c r="J146" s="71"/>
      <c r="K146" s="206"/>
      <c r="L146" s="2"/>
      <c r="M146"/>
      <c r="N146"/>
      <c r="O146"/>
    </row>
    <row r="147" spans="1:15" s="199" customFormat="1" ht="12.75">
      <c r="A147" s="4"/>
      <c r="B147" s="4"/>
      <c r="C147" s="4"/>
      <c r="D147" s="4"/>
      <c r="E147" s="4"/>
      <c r="F147" s="4"/>
      <c r="I147" s="221"/>
      <c r="J147" s="71"/>
      <c r="K147" s="206"/>
      <c r="L147" s="2"/>
      <c r="M147"/>
      <c r="N147"/>
      <c r="O147"/>
    </row>
    <row r="148" spans="1:15" s="199" customFormat="1" ht="12.75">
      <c r="A148" s="4"/>
      <c r="B148" s="4"/>
      <c r="C148" s="4"/>
      <c r="D148" s="4"/>
      <c r="E148" s="4"/>
      <c r="F148" s="4"/>
      <c r="I148" s="221"/>
      <c r="J148" s="71"/>
      <c r="K148" s="206"/>
      <c r="L148" s="2"/>
      <c r="M148"/>
      <c r="N148"/>
      <c r="O148"/>
    </row>
    <row r="149" spans="1:15" s="199" customFormat="1" ht="12.75">
      <c r="A149" s="4"/>
      <c r="B149" s="4"/>
      <c r="C149" s="4"/>
      <c r="D149" s="4"/>
      <c r="E149" s="4"/>
      <c r="F149" s="4"/>
      <c r="I149" s="221"/>
      <c r="J149" s="71"/>
      <c r="K149" s="206"/>
      <c r="L149" s="2"/>
      <c r="M149"/>
      <c r="N149"/>
      <c r="O149"/>
    </row>
    <row r="150" spans="1:15" s="199" customFormat="1" ht="12.75">
      <c r="A150" s="4"/>
      <c r="B150" s="4"/>
      <c r="C150" s="4"/>
      <c r="D150" s="4"/>
      <c r="E150" s="4"/>
      <c r="F150" s="4"/>
      <c r="I150" s="221"/>
      <c r="J150" s="71"/>
      <c r="K150" s="206"/>
      <c r="L150" s="2"/>
      <c r="M150"/>
      <c r="N150"/>
      <c r="O150"/>
    </row>
    <row r="151" spans="1:15" s="199" customFormat="1" ht="12.75">
      <c r="A151" s="4"/>
      <c r="B151" s="4"/>
      <c r="C151" s="4"/>
      <c r="D151" s="4"/>
      <c r="E151" s="4"/>
      <c r="F151" s="4"/>
      <c r="I151" s="221"/>
      <c r="J151" s="71"/>
      <c r="K151" s="206"/>
      <c r="L151" s="2"/>
      <c r="M151"/>
      <c r="N151"/>
      <c r="O151"/>
    </row>
    <row r="152" spans="1:15" s="199" customFormat="1" ht="12.75">
      <c r="A152" s="4"/>
      <c r="B152" s="4"/>
      <c r="C152" s="4"/>
      <c r="D152" s="4"/>
      <c r="E152" s="4"/>
      <c r="F152" s="4"/>
      <c r="I152" s="221"/>
      <c r="J152" s="71"/>
      <c r="K152" s="206"/>
      <c r="L152" s="2"/>
      <c r="M152"/>
      <c r="N152"/>
      <c r="O152"/>
    </row>
    <row r="153" spans="1:15" s="199" customFormat="1" ht="12.75">
      <c r="A153" s="4"/>
      <c r="B153" s="4"/>
      <c r="C153" s="4"/>
      <c r="D153" s="4"/>
      <c r="E153" s="4"/>
      <c r="F153" s="4"/>
      <c r="I153" s="221"/>
      <c r="J153" s="71"/>
      <c r="K153" s="206"/>
      <c r="L153" s="2"/>
      <c r="M153"/>
      <c r="N153"/>
      <c r="O153"/>
    </row>
    <row r="154" spans="1:15" s="199" customFormat="1" ht="12.75">
      <c r="A154" s="4"/>
      <c r="B154" s="4"/>
      <c r="C154" s="4"/>
      <c r="D154" s="4"/>
      <c r="E154" s="4"/>
      <c r="F154" s="4"/>
      <c r="I154" s="221"/>
      <c r="J154" s="71"/>
      <c r="K154" s="206"/>
      <c r="L154" s="2"/>
      <c r="M154"/>
      <c r="N154"/>
      <c r="O154"/>
    </row>
    <row r="155" spans="1:15" s="199" customFormat="1" ht="12.75">
      <c r="A155" s="4"/>
      <c r="B155" s="4"/>
      <c r="C155" s="4"/>
      <c r="D155" s="4"/>
      <c r="E155" s="4"/>
      <c r="F155" s="4"/>
      <c r="I155" s="221"/>
      <c r="J155" s="71"/>
      <c r="K155" s="206"/>
      <c r="L155" s="2"/>
      <c r="M155"/>
      <c r="N155"/>
      <c r="O155"/>
    </row>
    <row r="156" spans="1:15" s="199" customFormat="1" ht="12.75">
      <c r="A156" s="4"/>
      <c r="B156" s="4"/>
      <c r="C156" s="4"/>
      <c r="D156" s="4"/>
      <c r="E156" s="4"/>
      <c r="F156" s="4"/>
      <c r="I156" s="221"/>
      <c r="J156" s="71"/>
      <c r="K156" s="206"/>
      <c r="L156" s="2"/>
      <c r="M156"/>
      <c r="N156"/>
      <c r="O156"/>
    </row>
    <row r="157" spans="1:15" s="199" customFormat="1" ht="12.75">
      <c r="A157" s="4"/>
      <c r="B157" s="4"/>
      <c r="C157" s="4"/>
      <c r="D157" s="4"/>
      <c r="E157" s="4"/>
      <c r="F157" s="4"/>
      <c r="I157" s="221"/>
      <c r="J157" s="71"/>
      <c r="K157" s="206"/>
      <c r="L157" s="2"/>
      <c r="M157"/>
      <c r="N157"/>
      <c r="O157"/>
    </row>
    <row r="158" spans="1:15" s="199" customFormat="1" ht="12.75">
      <c r="A158" s="4"/>
      <c r="B158" s="4"/>
      <c r="C158" s="4"/>
      <c r="D158" s="4"/>
      <c r="E158" s="4"/>
      <c r="F158" s="4"/>
      <c r="I158" s="221"/>
      <c r="J158" s="71"/>
      <c r="K158" s="206"/>
      <c r="L158" s="2"/>
      <c r="M158"/>
      <c r="N158"/>
      <c r="O158"/>
    </row>
    <row r="159" spans="1:15" s="199" customFormat="1" ht="12.75">
      <c r="A159" s="4"/>
      <c r="B159" s="4"/>
      <c r="C159" s="4"/>
      <c r="D159" s="4"/>
      <c r="E159" s="4"/>
      <c r="F159" s="4"/>
      <c r="I159" s="221"/>
      <c r="J159" s="71"/>
      <c r="K159" s="206"/>
      <c r="L159" s="2"/>
      <c r="M159"/>
      <c r="N159"/>
      <c r="O159"/>
    </row>
    <row r="160" spans="1:15" s="199" customFormat="1" ht="12.75">
      <c r="A160" s="4"/>
      <c r="B160" s="4"/>
      <c r="C160" s="4"/>
      <c r="D160" s="4"/>
      <c r="E160" s="4"/>
      <c r="F160" s="4"/>
      <c r="I160" s="221"/>
      <c r="J160" s="71"/>
      <c r="K160" s="206"/>
      <c r="L160" s="2"/>
      <c r="M160"/>
      <c r="N160"/>
      <c r="O160"/>
    </row>
    <row r="161" spans="1:15" s="199" customFormat="1" ht="12.75">
      <c r="A161" s="4"/>
      <c r="B161" s="4"/>
      <c r="C161" s="4"/>
      <c r="D161" s="4"/>
      <c r="E161" s="4"/>
      <c r="F161" s="4"/>
      <c r="I161" s="221"/>
      <c r="J161" s="71"/>
      <c r="K161" s="206"/>
      <c r="L161" s="2"/>
      <c r="M161"/>
      <c r="N161"/>
      <c r="O161"/>
    </row>
    <row r="162" spans="1:15" s="199" customFormat="1" ht="12.75">
      <c r="A162" s="4"/>
      <c r="B162" s="4"/>
      <c r="C162" s="4"/>
      <c r="D162" s="4"/>
      <c r="E162" s="4"/>
      <c r="F162" s="4"/>
      <c r="I162" s="221"/>
      <c r="J162" s="71"/>
      <c r="K162" s="206"/>
      <c r="L162" s="2"/>
      <c r="M162"/>
      <c r="N162"/>
      <c r="O162"/>
    </row>
    <row r="163" spans="1:15" s="199" customFormat="1" ht="12.75">
      <c r="A163" s="4"/>
      <c r="B163" s="4"/>
      <c r="C163" s="4"/>
      <c r="D163" s="4"/>
      <c r="E163" s="4"/>
      <c r="F163" s="4"/>
      <c r="I163" s="221"/>
      <c r="J163" s="71"/>
      <c r="K163" s="206"/>
      <c r="L163" s="2"/>
      <c r="M163"/>
      <c r="N163"/>
      <c r="O163"/>
    </row>
    <row r="164" spans="1:15" s="199" customFormat="1" ht="12.75">
      <c r="A164" s="4"/>
      <c r="B164" s="4"/>
      <c r="C164" s="4"/>
      <c r="D164" s="4"/>
      <c r="E164" s="4"/>
      <c r="F164" s="4"/>
      <c r="I164" s="221"/>
      <c r="J164" s="71"/>
      <c r="K164" s="206"/>
      <c r="L164" s="2"/>
      <c r="M164"/>
      <c r="N164"/>
      <c r="O164"/>
    </row>
    <row r="165" spans="1:15" s="199" customFormat="1" ht="12.75">
      <c r="A165" s="4"/>
      <c r="B165" s="4"/>
      <c r="C165" s="4"/>
      <c r="D165" s="4"/>
      <c r="E165" s="4"/>
      <c r="F165" s="4"/>
      <c r="I165" s="221"/>
      <c r="J165" s="71"/>
      <c r="K165" s="206"/>
      <c r="L165" s="2"/>
      <c r="M165"/>
      <c r="N165"/>
      <c r="O165"/>
    </row>
    <row r="166" spans="1:15" s="199" customFormat="1" ht="12.75">
      <c r="A166" s="4"/>
      <c r="B166" s="4"/>
      <c r="C166" s="4"/>
      <c r="D166" s="4"/>
      <c r="E166" s="4"/>
      <c r="F166" s="4"/>
      <c r="I166" s="221"/>
      <c r="J166" s="71"/>
      <c r="K166" s="206"/>
      <c r="L166" s="2"/>
      <c r="M166"/>
      <c r="N166"/>
      <c r="O166"/>
    </row>
    <row r="167" spans="1:15" s="199" customFormat="1" ht="12.75">
      <c r="A167" s="4"/>
      <c r="B167" s="4"/>
      <c r="C167" s="4"/>
      <c r="D167" s="4"/>
      <c r="E167" s="4"/>
      <c r="F167" s="4"/>
      <c r="I167" s="221"/>
      <c r="J167" s="71"/>
      <c r="K167" s="206"/>
      <c r="L167" s="2"/>
      <c r="M167"/>
      <c r="N167"/>
      <c r="O167"/>
    </row>
    <row r="168" spans="1:15" s="199" customFormat="1" ht="12.75">
      <c r="A168" s="4"/>
      <c r="B168" s="4"/>
      <c r="C168" s="4"/>
      <c r="D168" s="4"/>
      <c r="E168" s="4"/>
      <c r="F168" s="4"/>
      <c r="I168" s="221"/>
      <c r="J168" s="71"/>
      <c r="K168" s="206"/>
      <c r="L168" s="2"/>
      <c r="M168"/>
      <c r="N168"/>
      <c r="O168"/>
    </row>
    <row r="169" spans="1:15" s="199" customFormat="1" ht="12.75">
      <c r="A169" s="4"/>
      <c r="B169" s="4"/>
      <c r="C169" s="4"/>
      <c r="D169" s="4"/>
      <c r="E169" s="4"/>
      <c r="F169" s="4"/>
      <c r="I169" s="221"/>
      <c r="J169" s="71"/>
      <c r="K169" s="206"/>
      <c r="L169" s="2"/>
      <c r="M169"/>
      <c r="N169"/>
      <c r="O169"/>
    </row>
    <row r="170" spans="1:15" s="199" customFormat="1" ht="12.75">
      <c r="A170" s="4"/>
      <c r="B170" s="4"/>
      <c r="C170" s="4"/>
      <c r="D170" s="4"/>
      <c r="E170" s="4"/>
      <c r="F170" s="4"/>
      <c r="I170" s="221"/>
      <c r="J170" s="71"/>
      <c r="K170" s="206"/>
      <c r="L170" s="2"/>
      <c r="M170"/>
      <c r="N170"/>
      <c r="O170"/>
    </row>
    <row r="171" spans="1:15" s="199" customFormat="1" ht="12.75">
      <c r="A171" s="4"/>
      <c r="B171" s="4"/>
      <c r="C171" s="4"/>
      <c r="D171" s="4"/>
      <c r="E171" s="4"/>
      <c r="F171" s="4"/>
      <c r="I171" s="221"/>
      <c r="J171" s="71"/>
      <c r="K171" s="206"/>
      <c r="L171" s="2"/>
      <c r="M171"/>
      <c r="N171"/>
      <c r="O171"/>
    </row>
    <row r="172" spans="1:15" s="199" customFormat="1" ht="12.75">
      <c r="A172" s="4"/>
      <c r="B172" s="4"/>
      <c r="C172" s="4"/>
      <c r="D172" s="4"/>
      <c r="E172" s="4"/>
      <c r="F172" s="4"/>
      <c r="I172" s="221"/>
      <c r="J172" s="71"/>
      <c r="K172" s="206"/>
      <c r="L172" s="2"/>
      <c r="M172"/>
      <c r="N172"/>
      <c r="O172"/>
    </row>
    <row r="173" spans="1:15" s="199" customFormat="1" ht="12.75">
      <c r="A173" s="4"/>
      <c r="B173" s="4"/>
      <c r="C173" s="4"/>
      <c r="D173" s="4"/>
      <c r="E173" s="4"/>
      <c r="F173" s="4"/>
      <c r="I173" s="221"/>
      <c r="J173" s="71"/>
      <c r="K173" s="206"/>
      <c r="L173" s="2"/>
      <c r="M173"/>
      <c r="N173"/>
      <c r="O173"/>
    </row>
    <row r="174" spans="1:15" s="199" customFormat="1" ht="12.75">
      <c r="A174" s="4"/>
      <c r="B174" s="4"/>
      <c r="C174" s="4"/>
      <c r="D174" s="4"/>
      <c r="E174" s="4"/>
      <c r="F174" s="4"/>
      <c r="I174" s="221"/>
      <c r="J174" s="71"/>
      <c r="K174" s="206"/>
      <c r="L174" s="2"/>
      <c r="M174"/>
      <c r="N174"/>
      <c r="O174"/>
    </row>
    <row r="175" spans="1:15" s="199" customFormat="1" ht="12.75">
      <c r="A175" s="4"/>
      <c r="B175" s="4"/>
      <c r="C175" s="4"/>
      <c r="D175" s="4"/>
      <c r="E175" s="4"/>
      <c r="F175" s="4"/>
      <c r="I175" s="221"/>
      <c r="J175" s="71"/>
      <c r="K175" s="206"/>
      <c r="L175" s="2"/>
      <c r="M175"/>
      <c r="N175"/>
      <c r="O175"/>
    </row>
    <row r="176" spans="1:15" s="199" customFormat="1" ht="12.75">
      <c r="A176" s="4"/>
      <c r="B176" s="4"/>
      <c r="C176" s="4"/>
      <c r="D176" s="4"/>
      <c r="E176" s="4"/>
      <c r="F176" s="4"/>
      <c r="I176" s="221"/>
      <c r="J176" s="71"/>
      <c r="K176" s="206"/>
      <c r="L176" s="2"/>
      <c r="M176"/>
      <c r="N176"/>
      <c r="O176"/>
    </row>
    <row r="177" spans="1:15" s="199" customFormat="1" ht="12.75">
      <c r="A177" s="4"/>
      <c r="B177" s="4"/>
      <c r="C177" s="4"/>
      <c r="D177" s="4"/>
      <c r="E177" s="4"/>
      <c r="F177" s="4"/>
      <c r="I177" s="221"/>
      <c r="J177" s="71"/>
      <c r="K177" s="206"/>
      <c r="L177" s="2"/>
      <c r="M177"/>
      <c r="N177"/>
      <c r="O177"/>
    </row>
    <row r="178" spans="1:15" s="199" customFormat="1" ht="12.75">
      <c r="A178" s="4"/>
      <c r="B178" s="4"/>
      <c r="C178" s="4"/>
      <c r="D178" s="4"/>
      <c r="E178" s="4"/>
      <c r="F178" s="4"/>
      <c r="I178" s="221"/>
      <c r="J178" s="71"/>
      <c r="K178" s="206"/>
      <c r="L178" s="2"/>
      <c r="M178"/>
      <c r="N178"/>
      <c r="O178"/>
    </row>
    <row r="179" spans="1:15" s="199" customFormat="1" ht="12.75">
      <c r="A179" s="4"/>
      <c r="B179" s="4"/>
      <c r="C179" s="4"/>
      <c r="D179" s="4"/>
      <c r="E179" s="4"/>
      <c r="F179" s="4"/>
      <c r="I179" s="221"/>
      <c r="J179" s="71"/>
      <c r="K179" s="206"/>
      <c r="L179" s="2"/>
      <c r="M179"/>
      <c r="N179"/>
      <c r="O179"/>
    </row>
    <row r="180" spans="1:15" s="199" customFormat="1" ht="12.75">
      <c r="A180" s="4"/>
      <c r="B180" s="4"/>
      <c r="C180" s="4"/>
      <c r="D180" s="4"/>
      <c r="E180" s="4"/>
      <c r="F180" s="4"/>
      <c r="I180" s="221"/>
      <c r="J180" s="71"/>
      <c r="K180" s="206"/>
      <c r="L180" s="2"/>
      <c r="M180"/>
      <c r="N180"/>
      <c r="O180"/>
    </row>
    <row r="181" spans="1:15" s="199" customFormat="1" ht="12.75">
      <c r="A181" s="4"/>
      <c r="B181" s="4"/>
      <c r="C181" s="4"/>
      <c r="D181" s="4"/>
      <c r="E181" s="4"/>
      <c r="F181" s="4"/>
      <c r="I181" s="221"/>
      <c r="J181" s="71"/>
      <c r="K181" s="206"/>
      <c r="L181" s="2"/>
      <c r="M181"/>
      <c r="N181"/>
      <c r="O181"/>
    </row>
    <row r="182" spans="1:15" s="199" customFormat="1" ht="12.75">
      <c r="A182" s="4"/>
      <c r="B182" s="4"/>
      <c r="C182" s="4"/>
      <c r="D182" s="4"/>
      <c r="E182" s="4"/>
      <c r="F182" s="4"/>
      <c r="I182" s="221"/>
      <c r="J182" s="71"/>
      <c r="K182" s="206"/>
      <c r="L182" s="2"/>
      <c r="M182"/>
      <c r="N182"/>
      <c r="O182"/>
    </row>
    <row r="183" spans="1:15" s="199" customFormat="1" ht="12.75">
      <c r="A183" s="4"/>
      <c r="B183" s="4"/>
      <c r="C183" s="4"/>
      <c r="D183" s="4"/>
      <c r="E183" s="4"/>
      <c r="F183" s="4"/>
      <c r="I183" s="221"/>
      <c r="J183" s="71"/>
      <c r="K183" s="206"/>
      <c r="L183" s="2"/>
      <c r="M183"/>
      <c r="N183"/>
      <c r="O183"/>
    </row>
    <row r="184" spans="1:15" s="199" customFormat="1" ht="12.75">
      <c r="A184" s="4"/>
      <c r="B184" s="4"/>
      <c r="C184" s="4"/>
      <c r="D184" s="4"/>
      <c r="E184" s="4"/>
      <c r="F184" s="4"/>
      <c r="I184" s="221"/>
      <c r="J184" s="71"/>
      <c r="K184" s="206"/>
      <c r="L184" s="2"/>
      <c r="M184"/>
      <c r="N184"/>
      <c r="O184"/>
    </row>
    <row r="185" spans="1:15" s="199" customFormat="1" ht="12.75">
      <c r="A185" s="4"/>
      <c r="B185" s="4"/>
      <c r="C185" s="4"/>
      <c r="D185" s="4"/>
      <c r="E185" s="4"/>
      <c r="F185" s="4"/>
      <c r="I185" s="221"/>
      <c r="J185" s="71"/>
      <c r="K185" s="206"/>
      <c r="L185" s="2"/>
      <c r="M185"/>
      <c r="N185"/>
      <c r="O185"/>
    </row>
    <row r="186" spans="1:15" s="199" customFormat="1" ht="12.75">
      <c r="A186" s="4"/>
      <c r="B186" s="4"/>
      <c r="C186" s="4"/>
      <c r="D186" s="4"/>
      <c r="E186" s="4"/>
      <c r="F186" s="4"/>
      <c r="I186" s="221"/>
      <c r="J186" s="71"/>
      <c r="K186" s="206"/>
      <c r="L186" s="2"/>
      <c r="M186"/>
      <c r="N186"/>
      <c r="O186"/>
    </row>
    <row r="187" spans="1:15" s="199" customFormat="1" ht="12.75">
      <c r="A187" s="4"/>
      <c r="B187" s="4"/>
      <c r="C187" s="4"/>
      <c r="D187" s="4"/>
      <c r="E187" s="4"/>
      <c r="F187" s="4"/>
      <c r="I187" s="221"/>
      <c r="J187" s="71"/>
      <c r="K187" s="206"/>
      <c r="L187" s="2"/>
      <c r="M187"/>
      <c r="N187"/>
      <c r="O187"/>
    </row>
    <row r="188" spans="1:15" s="199" customFormat="1" ht="12.75">
      <c r="A188" s="4"/>
      <c r="B188" s="4"/>
      <c r="C188" s="4"/>
      <c r="D188" s="4"/>
      <c r="E188" s="4"/>
      <c r="F188" s="4"/>
      <c r="I188" s="221"/>
      <c r="J188" s="71"/>
      <c r="K188" s="206"/>
      <c r="L188" s="2"/>
      <c r="M188"/>
      <c r="N188"/>
      <c r="O188"/>
    </row>
    <row r="189" spans="1:15" s="199" customFormat="1" ht="12.75">
      <c r="A189" s="4"/>
      <c r="B189" s="4"/>
      <c r="C189" s="4"/>
      <c r="D189" s="4"/>
      <c r="E189" s="4"/>
      <c r="F189" s="4"/>
      <c r="I189" s="221"/>
      <c r="J189" s="71"/>
      <c r="K189" s="206"/>
      <c r="L189" s="2"/>
      <c r="M189"/>
      <c r="N189"/>
      <c r="O189"/>
    </row>
    <row r="190" spans="1:15" s="199" customFormat="1" ht="12.75">
      <c r="A190" s="4"/>
      <c r="B190" s="4"/>
      <c r="C190" s="4"/>
      <c r="D190" s="4"/>
      <c r="E190" s="4"/>
      <c r="F190" s="4"/>
      <c r="I190" s="221"/>
      <c r="J190" s="71"/>
      <c r="K190" s="206"/>
      <c r="L190" s="2"/>
      <c r="M190"/>
      <c r="N190"/>
      <c r="O190"/>
    </row>
    <row r="191" spans="1:15" s="199" customFormat="1" ht="12.75">
      <c r="A191" s="4"/>
      <c r="B191" s="4"/>
      <c r="C191" s="4"/>
      <c r="D191" s="4"/>
      <c r="E191" s="4"/>
      <c r="F191" s="4"/>
      <c r="I191" s="221"/>
      <c r="J191" s="71"/>
      <c r="K191" s="206"/>
      <c r="L191" s="2"/>
      <c r="M191"/>
      <c r="N191"/>
      <c r="O191"/>
    </row>
    <row r="192" spans="1:15" s="199" customFormat="1" ht="12.75">
      <c r="A192" s="4"/>
      <c r="B192" s="4"/>
      <c r="C192" s="4"/>
      <c r="D192" s="4"/>
      <c r="E192" s="4"/>
      <c r="F192" s="4"/>
      <c r="I192" s="221"/>
      <c r="J192" s="71"/>
      <c r="K192" s="206"/>
      <c r="L192" s="2"/>
      <c r="M192"/>
      <c r="N192"/>
      <c r="O192"/>
    </row>
    <row r="193" spans="1:15" s="199" customFormat="1" ht="12.75">
      <c r="A193" s="4"/>
      <c r="B193" s="4"/>
      <c r="C193" s="4"/>
      <c r="D193" s="4"/>
      <c r="E193" s="4"/>
      <c r="F193" s="4"/>
      <c r="I193" s="221"/>
      <c r="J193" s="71"/>
      <c r="K193" s="206"/>
      <c r="L193" s="2"/>
      <c r="M193"/>
      <c r="N193"/>
      <c r="O193"/>
    </row>
    <row r="194" spans="1:15" s="199" customFormat="1" ht="12.75">
      <c r="A194" s="4"/>
      <c r="B194" s="4"/>
      <c r="C194" s="4"/>
      <c r="D194" s="4"/>
      <c r="E194" s="4"/>
      <c r="F194" s="4"/>
      <c r="I194" s="221"/>
      <c r="J194" s="71"/>
      <c r="K194" s="206"/>
      <c r="L194" s="2"/>
      <c r="M194"/>
      <c r="N194"/>
      <c r="O194"/>
    </row>
    <row r="195" spans="1:15" s="199" customFormat="1" ht="12.75">
      <c r="A195" s="4"/>
      <c r="B195" s="4"/>
      <c r="C195" s="4"/>
      <c r="D195" s="4"/>
      <c r="E195" s="4"/>
      <c r="F195" s="4"/>
      <c r="I195" s="221"/>
      <c r="J195" s="71"/>
      <c r="K195" s="206"/>
      <c r="L195" s="2"/>
      <c r="M195"/>
      <c r="N195"/>
      <c r="O195"/>
    </row>
    <row r="196" spans="1:15" s="199" customFormat="1" ht="12.75">
      <c r="A196" s="4"/>
      <c r="B196" s="4"/>
      <c r="C196" s="4"/>
      <c r="D196" s="4"/>
      <c r="E196" s="4"/>
      <c r="F196" s="4"/>
      <c r="I196" s="221"/>
      <c r="J196" s="71"/>
      <c r="K196" s="206"/>
      <c r="L196" s="2"/>
      <c r="M196"/>
      <c r="N196"/>
      <c r="O196"/>
    </row>
    <row r="197" spans="1:15" s="199" customFormat="1" ht="12.75">
      <c r="A197" s="4"/>
      <c r="B197" s="4"/>
      <c r="C197" s="4"/>
      <c r="D197" s="4"/>
      <c r="E197" s="4"/>
      <c r="F197" s="4"/>
      <c r="I197" s="221"/>
      <c r="J197" s="71"/>
      <c r="K197" s="206"/>
      <c r="L197" s="2"/>
      <c r="M197"/>
      <c r="N197"/>
      <c r="O197"/>
    </row>
    <row r="198" spans="1:15" s="199" customFormat="1" ht="12.75">
      <c r="A198" s="4"/>
      <c r="B198" s="4"/>
      <c r="C198" s="4"/>
      <c r="D198" s="4"/>
      <c r="E198" s="4"/>
      <c r="F198" s="4"/>
      <c r="I198" s="221"/>
      <c r="J198" s="71"/>
      <c r="K198" s="206"/>
      <c r="L198" s="2"/>
      <c r="M198"/>
      <c r="N198"/>
      <c r="O198"/>
    </row>
    <row r="199" spans="1:15" s="199" customFormat="1" ht="12.75">
      <c r="A199" s="4"/>
      <c r="B199" s="4"/>
      <c r="C199" s="4"/>
      <c r="D199" s="4"/>
      <c r="E199" s="4"/>
      <c r="F199" s="4"/>
      <c r="I199" s="221"/>
      <c r="J199" s="71"/>
      <c r="K199" s="206"/>
      <c r="L199" s="2"/>
      <c r="M199"/>
      <c r="N199"/>
      <c r="O199"/>
    </row>
    <row r="200" spans="1:15" s="199" customFormat="1" ht="12.75">
      <c r="A200" s="4"/>
      <c r="B200" s="4"/>
      <c r="C200" s="4"/>
      <c r="D200" s="4"/>
      <c r="E200" s="4"/>
      <c r="F200" s="4"/>
      <c r="I200" s="221"/>
      <c r="J200" s="71"/>
      <c r="K200" s="206"/>
      <c r="L200" s="2"/>
      <c r="M200"/>
      <c r="N200"/>
      <c r="O200"/>
    </row>
    <row r="201" spans="1:15" s="199" customFormat="1" ht="12.75">
      <c r="A201" s="4"/>
      <c r="B201" s="4"/>
      <c r="C201" s="4"/>
      <c r="D201" s="4"/>
      <c r="E201" s="4"/>
      <c r="F201" s="4"/>
      <c r="I201" s="221"/>
      <c r="J201" s="71"/>
      <c r="K201" s="206"/>
      <c r="L201" s="2"/>
      <c r="M201"/>
      <c r="N201"/>
      <c r="O201"/>
    </row>
    <row r="202" spans="1:15" s="199" customFormat="1" ht="12.75">
      <c r="A202" s="4"/>
      <c r="B202" s="4"/>
      <c r="C202" s="4"/>
      <c r="D202" s="4"/>
      <c r="E202" s="4"/>
      <c r="F202" s="4"/>
      <c r="I202" s="221"/>
      <c r="J202" s="71"/>
      <c r="K202" s="206"/>
      <c r="L202" s="2"/>
      <c r="M202"/>
      <c r="N202"/>
      <c r="O202"/>
    </row>
    <row r="203" spans="1:15" s="199" customFormat="1" ht="12.75">
      <c r="A203" s="4"/>
      <c r="B203" s="4"/>
      <c r="C203" s="4"/>
      <c r="D203" s="4"/>
      <c r="E203" s="4"/>
      <c r="F203" s="4"/>
      <c r="I203" s="221"/>
      <c r="J203" s="71"/>
      <c r="K203" s="206"/>
      <c r="L203" s="2"/>
      <c r="M203"/>
      <c r="N203"/>
      <c r="O203"/>
    </row>
    <row r="204" spans="1:15" s="199" customFormat="1" ht="12.75">
      <c r="A204" s="4"/>
      <c r="B204" s="4"/>
      <c r="C204" s="4"/>
      <c r="D204" s="4"/>
      <c r="E204" s="4"/>
      <c r="F204" s="4"/>
      <c r="I204" s="221"/>
      <c r="J204" s="71"/>
      <c r="K204" s="206"/>
      <c r="L204" s="2"/>
      <c r="M204"/>
      <c r="N204"/>
      <c r="O204"/>
    </row>
    <row r="205" spans="1:15" s="199" customFormat="1" ht="12.75">
      <c r="A205" s="4"/>
      <c r="B205" s="4"/>
      <c r="C205" s="4"/>
      <c r="D205" s="4"/>
      <c r="E205" s="4"/>
      <c r="F205" s="4"/>
      <c r="I205" s="221"/>
      <c r="J205" s="71"/>
      <c r="K205" s="206"/>
      <c r="L205" s="2"/>
      <c r="M205"/>
      <c r="N205"/>
      <c r="O205"/>
    </row>
    <row r="206" spans="1:15" s="199" customFormat="1" ht="12.75">
      <c r="A206" s="4"/>
      <c r="B206" s="4"/>
      <c r="C206" s="4"/>
      <c r="D206" s="4"/>
      <c r="E206" s="4"/>
      <c r="F206" s="4"/>
      <c r="I206" s="221"/>
      <c r="J206" s="71"/>
      <c r="K206" s="206"/>
      <c r="L206" s="2"/>
      <c r="M206"/>
      <c r="N206"/>
      <c r="O206"/>
    </row>
    <row r="207" spans="1:15" s="199" customFormat="1" ht="12.75">
      <c r="A207" s="4"/>
      <c r="B207" s="4"/>
      <c r="C207" s="4"/>
      <c r="D207" s="4"/>
      <c r="E207" s="4"/>
      <c r="F207" s="4"/>
      <c r="I207" s="221"/>
      <c r="J207" s="71"/>
      <c r="K207" s="206"/>
      <c r="L207" s="2"/>
      <c r="M207"/>
      <c r="N207"/>
      <c r="O207"/>
    </row>
    <row r="208" spans="1:15" s="199" customFormat="1" ht="12.75">
      <c r="A208" s="4"/>
      <c r="B208" s="4"/>
      <c r="C208" s="4"/>
      <c r="D208" s="4"/>
      <c r="E208" s="4"/>
      <c r="F208" s="4"/>
      <c r="I208" s="221"/>
      <c r="J208" s="71"/>
      <c r="K208" s="206"/>
      <c r="L208" s="2"/>
      <c r="M208"/>
      <c r="N208"/>
      <c r="O208"/>
    </row>
    <row r="209" spans="1:15" s="199" customFormat="1" ht="12.75">
      <c r="A209" s="4"/>
      <c r="B209" s="4"/>
      <c r="C209" s="4"/>
      <c r="D209" s="4"/>
      <c r="E209" s="4"/>
      <c r="F209" s="4"/>
      <c r="I209" s="221"/>
      <c r="J209" s="71"/>
      <c r="K209" s="206"/>
      <c r="L209" s="2"/>
      <c r="M209"/>
      <c r="N209"/>
      <c r="O209"/>
    </row>
    <row r="210" spans="1:15" s="199" customFormat="1" ht="12.75">
      <c r="A210" s="4"/>
      <c r="B210" s="4"/>
      <c r="C210" s="4"/>
      <c r="D210" s="4"/>
      <c r="E210" s="4"/>
      <c r="F210" s="4"/>
      <c r="I210" s="221"/>
      <c r="J210" s="71"/>
      <c r="K210" s="206"/>
      <c r="L210" s="2"/>
      <c r="M210"/>
      <c r="N210"/>
      <c r="O210"/>
    </row>
    <row r="211" spans="1:15" s="199" customFormat="1" ht="12.75">
      <c r="A211" s="4"/>
      <c r="B211" s="4"/>
      <c r="C211" s="4"/>
      <c r="D211" s="4"/>
      <c r="E211" s="4"/>
      <c r="F211" s="4"/>
      <c r="I211" s="221"/>
      <c r="J211" s="71"/>
      <c r="K211" s="206"/>
      <c r="L211" s="2"/>
      <c r="M211"/>
      <c r="N211"/>
      <c r="O211"/>
    </row>
    <row r="212" spans="1:15" s="199" customFormat="1" ht="12.75">
      <c r="A212" s="4"/>
      <c r="B212" s="4"/>
      <c r="C212" s="4"/>
      <c r="D212" s="4"/>
      <c r="E212" s="4"/>
      <c r="F212" s="4"/>
      <c r="I212" s="221"/>
      <c r="J212" s="71"/>
      <c r="K212" s="206"/>
      <c r="L212" s="2"/>
      <c r="M212"/>
      <c r="N212"/>
      <c r="O212"/>
    </row>
    <row r="213" spans="1:15" s="199" customFormat="1" ht="12.75">
      <c r="A213" s="4"/>
      <c r="B213" s="4"/>
      <c r="C213" s="4"/>
      <c r="D213" s="4"/>
      <c r="E213" s="4"/>
      <c r="F213" s="4"/>
      <c r="I213" s="221"/>
      <c r="J213" s="71"/>
      <c r="K213" s="206"/>
      <c r="L213" s="2"/>
      <c r="M213"/>
      <c r="N213"/>
      <c r="O213"/>
    </row>
    <row r="214" spans="1:15" s="199" customFormat="1" ht="12.75">
      <c r="A214" s="4"/>
      <c r="B214" s="4"/>
      <c r="C214" s="4"/>
      <c r="D214" s="4"/>
      <c r="E214" s="4"/>
      <c r="F214" s="4"/>
      <c r="I214" s="221"/>
      <c r="J214" s="71"/>
      <c r="K214" s="206"/>
      <c r="L214" s="2"/>
      <c r="M214"/>
      <c r="N214"/>
      <c r="O214"/>
    </row>
    <row r="215" spans="1:15" s="199" customFormat="1" ht="12.75">
      <c r="A215" s="4"/>
      <c r="B215" s="4"/>
      <c r="C215" s="4"/>
      <c r="D215" s="4"/>
      <c r="E215" s="4"/>
      <c r="F215" s="4"/>
      <c r="I215" s="221"/>
      <c r="J215" s="71"/>
      <c r="K215" s="206"/>
      <c r="L215" s="2"/>
      <c r="M215"/>
      <c r="N215"/>
      <c r="O215"/>
    </row>
    <row r="216" spans="1:15" s="199" customFormat="1" ht="12.75">
      <c r="A216" s="4"/>
      <c r="B216" s="4"/>
      <c r="C216" s="4"/>
      <c r="D216" s="4"/>
      <c r="E216" s="4"/>
      <c r="F216" s="4"/>
      <c r="I216" s="221"/>
      <c r="J216" s="71"/>
      <c r="K216" s="206"/>
      <c r="L216" s="2"/>
      <c r="M216"/>
      <c r="N216"/>
      <c r="O216"/>
    </row>
    <row r="217" spans="1:15" s="199" customFormat="1" ht="12.75">
      <c r="A217" s="4"/>
      <c r="B217" s="4"/>
      <c r="C217" s="4"/>
      <c r="D217" s="4"/>
      <c r="E217" s="4"/>
      <c r="F217" s="4"/>
      <c r="I217" s="221"/>
      <c r="J217" s="71"/>
      <c r="K217" s="206"/>
      <c r="L217" s="2"/>
      <c r="M217"/>
      <c r="N217"/>
      <c r="O217"/>
    </row>
    <row r="218" spans="1:15" s="199" customFormat="1" ht="12.75">
      <c r="A218" s="4"/>
      <c r="B218" s="4"/>
      <c r="C218" s="4"/>
      <c r="D218" s="4"/>
      <c r="E218" s="4"/>
      <c r="F218" s="4"/>
      <c r="I218" s="221"/>
      <c r="J218" s="71"/>
      <c r="K218" s="206"/>
      <c r="L218" s="2"/>
      <c r="M218"/>
      <c r="N218"/>
      <c r="O218"/>
    </row>
    <row r="219" spans="1:15" s="199" customFormat="1" ht="12.75">
      <c r="A219" s="4"/>
      <c r="B219" s="4"/>
      <c r="C219" s="4"/>
      <c r="D219" s="4"/>
      <c r="E219" s="4"/>
      <c r="F219" s="4"/>
      <c r="I219" s="221"/>
      <c r="J219" s="71"/>
      <c r="K219" s="206"/>
      <c r="L219" s="2"/>
      <c r="M219"/>
      <c r="N219"/>
      <c r="O219"/>
    </row>
    <row r="220" spans="1:15" s="199" customFormat="1" ht="12.75">
      <c r="A220" s="4"/>
      <c r="B220" s="4"/>
      <c r="C220" s="4"/>
      <c r="D220" s="4"/>
      <c r="E220" s="4"/>
      <c r="F220" s="4"/>
      <c r="I220" s="221"/>
      <c r="J220" s="71"/>
      <c r="K220" s="206"/>
      <c r="L220" s="2"/>
      <c r="M220"/>
      <c r="N220"/>
      <c r="O220"/>
    </row>
    <row r="221" spans="1:15" s="199" customFormat="1" ht="12.75">
      <c r="A221" s="4"/>
      <c r="B221" s="4"/>
      <c r="C221" s="4"/>
      <c r="D221" s="4"/>
      <c r="E221" s="4"/>
      <c r="F221" s="4"/>
      <c r="I221" s="221"/>
      <c r="J221" s="71"/>
      <c r="K221" s="206"/>
      <c r="L221" s="2"/>
      <c r="M221"/>
      <c r="N221"/>
      <c r="O221"/>
    </row>
    <row r="222" spans="1:15" s="199" customFormat="1" ht="12.75">
      <c r="A222" s="4"/>
      <c r="B222" s="4"/>
      <c r="C222" s="4"/>
      <c r="D222" s="4"/>
      <c r="E222" s="4"/>
      <c r="F222" s="4"/>
      <c r="I222" s="221"/>
      <c r="J222" s="71"/>
      <c r="K222" s="206"/>
      <c r="L222" s="2"/>
      <c r="M222"/>
      <c r="N222"/>
      <c r="O222"/>
    </row>
    <row r="223" spans="1:15" s="199" customFormat="1" ht="12.75">
      <c r="A223" s="4"/>
      <c r="B223" s="4"/>
      <c r="C223" s="4"/>
      <c r="D223" s="4"/>
      <c r="E223" s="4"/>
      <c r="F223" s="4"/>
      <c r="I223" s="221"/>
      <c r="J223" s="71"/>
      <c r="K223" s="206"/>
      <c r="L223" s="2"/>
      <c r="M223"/>
      <c r="N223"/>
      <c r="O223"/>
    </row>
    <row r="224" spans="1:15" s="199" customFormat="1" ht="12.75">
      <c r="A224" s="4"/>
      <c r="B224" s="4"/>
      <c r="C224" s="4"/>
      <c r="D224" s="4"/>
      <c r="E224" s="4"/>
      <c r="F224" s="4"/>
      <c r="I224" s="221"/>
      <c r="J224" s="71"/>
      <c r="K224" s="206"/>
      <c r="L224" s="2"/>
      <c r="M224"/>
      <c r="N224"/>
      <c r="O224"/>
    </row>
    <row r="225" spans="1:15" s="199" customFormat="1" ht="12.75">
      <c r="A225" s="4"/>
      <c r="B225" s="4"/>
      <c r="C225" s="4"/>
      <c r="D225" s="4"/>
      <c r="E225" s="4"/>
      <c r="F225" s="4"/>
      <c r="I225" s="221"/>
      <c r="J225" s="71"/>
      <c r="K225" s="206"/>
      <c r="L225" s="2"/>
      <c r="M225"/>
      <c r="N225"/>
      <c r="O225"/>
    </row>
    <row r="226" spans="1:15" s="199" customFormat="1" ht="12.75">
      <c r="A226" s="4"/>
      <c r="B226" s="4"/>
      <c r="C226" s="4"/>
      <c r="D226" s="4"/>
      <c r="E226" s="4"/>
      <c r="F226" s="4"/>
      <c r="I226" s="221"/>
      <c r="J226" s="71"/>
      <c r="K226" s="206"/>
      <c r="L226" s="2"/>
      <c r="M226"/>
      <c r="N226"/>
      <c r="O226"/>
    </row>
    <row r="227" spans="1:15" s="199" customFormat="1" ht="12.75">
      <c r="A227" s="4"/>
      <c r="B227" s="4"/>
      <c r="C227" s="4"/>
      <c r="D227" s="4"/>
      <c r="E227" s="4"/>
      <c r="F227" s="4"/>
      <c r="I227" s="221"/>
      <c r="J227" s="71"/>
      <c r="K227" s="206"/>
      <c r="L227" s="2"/>
      <c r="M227"/>
      <c r="N227"/>
      <c r="O227"/>
    </row>
    <row r="228" spans="1:15" s="199" customFormat="1" ht="12.75">
      <c r="A228" s="4"/>
      <c r="B228" s="4"/>
      <c r="C228" s="4"/>
      <c r="D228" s="4"/>
      <c r="E228" s="4"/>
      <c r="F228" s="4"/>
      <c r="I228" s="221"/>
      <c r="J228" s="71"/>
      <c r="K228" s="206"/>
      <c r="L228" s="2"/>
      <c r="M228"/>
      <c r="N228"/>
      <c r="O228"/>
    </row>
    <row r="229" spans="1:15" s="199" customFormat="1" ht="12.75">
      <c r="A229" s="4"/>
      <c r="B229" s="4"/>
      <c r="C229" s="4"/>
      <c r="D229" s="4"/>
      <c r="E229" s="4"/>
      <c r="F229" s="4"/>
      <c r="I229" s="221"/>
      <c r="J229" s="71"/>
      <c r="K229" s="206"/>
      <c r="L229" s="2"/>
      <c r="M229"/>
      <c r="N229"/>
      <c r="O229"/>
    </row>
    <row r="230" spans="1:15" s="199" customFormat="1" ht="12.75">
      <c r="A230" s="4"/>
      <c r="B230" s="4"/>
      <c r="C230" s="4"/>
      <c r="D230" s="4"/>
      <c r="E230" s="4"/>
      <c r="F230" s="4"/>
      <c r="I230" s="221"/>
      <c r="J230" s="71"/>
      <c r="K230" s="206"/>
      <c r="L230" s="2"/>
      <c r="M230"/>
      <c r="N230"/>
      <c r="O230"/>
    </row>
    <row r="231" spans="1:15" s="199" customFormat="1" ht="12.75">
      <c r="A231" s="4"/>
      <c r="B231" s="4"/>
      <c r="C231" s="4"/>
      <c r="D231" s="4"/>
      <c r="E231" s="4"/>
      <c r="F231" s="4"/>
      <c r="I231" s="221"/>
      <c r="J231" s="71"/>
      <c r="K231" s="206"/>
      <c r="L231" s="2"/>
      <c r="M231"/>
      <c r="N231"/>
      <c r="O231"/>
    </row>
    <row r="232" spans="1:15" s="199" customFormat="1" ht="12.75">
      <c r="A232" s="4"/>
      <c r="B232" s="4"/>
      <c r="C232" s="4"/>
      <c r="D232" s="4"/>
      <c r="E232" s="4"/>
      <c r="F232" s="4"/>
      <c r="I232" s="221"/>
      <c r="J232" s="71"/>
      <c r="K232" s="206"/>
      <c r="L232" s="2"/>
      <c r="M232"/>
      <c r="N232"/>
      <c r="O232"/>
    </row>
    <row r="233" spans="1:15" s="199" customFormat="1" ht="12.75">
      <c r="A233" s="4"/>
      <c r="B233" s="4"/>
      <c r="C233" s="4"/>
      <c r="D233" s="4"/>
      <c r="E233" s="4"/>
      <c r="F233" s="4"/>
      <c r="I233" s="221"/>
      <c r="J233" s="71"/>
      <c r="K233" s="206"/>
      <c r="L233" s="2"/>
      <c r="M233"/>
      <c r="N233"/>
      <c r="O233"/>
    </row>
    <row r="234" spans="1:15" s="199" customFormat="1" ht="12.75">
      <c r="A234" s="4"/>
      <c r="B234" s="4"/>
      <c r="C234" s="4"/>
      <c r="D234" s="4"/>
      <c r="E234" s="4"/>
      <c r="F234" s="4"/>
      <c r="I234" s="221"/>
      <c r="J234" s="71"/>
      <c r="K234" s="206"/>
      <c r="L234" s="2"/>
      <c r="M234"/>
      <c r="N234"/>
      <c r="O234"/>
    </row>
    <row r="235" spans="1:15" s="199" customFormat="1" ht="12.75">
      <c r="A235" s="4"/>
      <c r="B235" s="4"/>
      <c r="C235" s="4"/>
      <c r="D235" s="4"/>
      <c r="E235" s="4"/>
      <c r="F235" s="4"/>
      <c r="I235" s="221"/>
      <c r="J235" s="71"/>
      <c r="K235" s="206"/>
      <c r="L235" s="2"/>
      <c r="M235"/>
      <c r="N235"/>
      <c r="O235"/>
    </row>
    <row r="236" spans="1:15" s="199" customFormat="1" ht="12.75">
      <c r="A236" s="4"/>
      <c r="B236" s="4"/>
      <c r="C236" s="4"/>
      <c r="D236" s="4"/>
      <c r="E236" s="4"/>
      <c r="F236" s="4"/>
      <c r="I236" s="221"/>
      <c r="J236" s="71"/>
      <c r="K236" s="206"/>
      <c r="L236" s="2"/>
      <c r="M236"/>
      <c r="N236"/>
      <c r="O236"/>
    </row>
    <row r="237" spans="1:15" s="199" customFormat="1" ht="12.75">
      <c r="A237" s="4"/>
      <c r="B237" s="4"/>
      <c r="C237" s="4"/>
      <c r="D237" s="4"/>
      <c r="E237" s="4"/>
      <c r="F237" s="4"/>
      <c r="I237" s="221"/>
      <c r="J237" s="71"/>
      <c r="K237" s="206"/>
      <c r="L237" s="2"/>
      <c r="M237"/>
      <c r="N237"/>
      <c r="O237"/>
    </row>
    <row r="238" spans="1:15" s="199" customFormat="1" ht="12.75">
      <c r="A238" s="4"/>
      <c r="B238" s="4"/>
      <c r="C238" s="4"/>
      <c r="D238" s="4"/>
      <c r="E238" s="4"/>
      <c r="F238" s="4"/>
      <c r="I238" s="221"/>
      <c r="J238" s="71"/>
      <c r="K238" s="206"/>
      <c r="L238" s="2"/>
      <c r="M238"/>
      <c r="N238"/>
      <c r="O238"/>
    </row>
    <row r="239" spans="1:15" s="199" customFormat="1" ht="12.75">
      <c r="A239" s="4"/>
      <c r="B239" s="4"/>
      <c r="C239" s="4"/>
      <c r="D239" s="4"/>
      <c r="E239" s="4"/>
      <c r="F239" s="4"/>
      <c r="I239" s="221"/>
      <c r="J239" s="71"/>
      <c r="K239" s="206"/>
      <c r="L239" s="2"/>
      <c r="M239"/>
      <c r="N239"/>
      <c r="O239"/>
    </row>
    <row r="240" spans="1:15" s="199" customFormat="1" ht="12.75">
      <c r="A240" s="4"/>
      <c r="B240" s="4"/>
      <c r="C240" s="4"/>
      <c r="D240" s="4"/>
      <c r="E240" s="4"/>
      <c r="F240" s="4"/>
      <c r="I240" s="221"/>
      <c r="J240" s="71"/>
      <c r="K240" s="206"/>
      <c r="L240" s="2"/>
      <c r="M240"/>
      <c r="N240"/>
      <c r="O240"/>
    </row>
    <row r="241" spans="1:15" s="199" customFormat="1" ht="12.75">
      <c r="A241" s="4"/>
      <c r="B241" s="4"/>
      <c r="C241" s="4"/>
      <c r="D241" s="4"/>
      <c r="E241" s="4"/>
      <c r="F241" s="4"/>
      <c r="I241" s="221"/>
      <c r="J241" s="71"/>
      <c r="K241" s="206"/>
      <c r="L241" s="2"/>
      <c r="M241"/>
      <c r="N241"/>
      <c r="O241"/>
    </row>
    <row r="242" spans="1:15" s="199" customFormat="1" ht="12.75">
      <c r="A242" s="4"/>
      <c r="B242" s="4"/>
      <c r="C242" s="4"/>
      <c r="D242" s="4"/>
      <c r="E242" s="4"/>
      <c r="F242" s="4"/>
      <c r="I242" s="221"/>
      <c r="J242" s="71"/>
      <c r="K242" s="206"/>
      <c r="L242" s="2"/>
      <c r="M242"/>
      <c r="N242"/>
      <c r="O242"/>
    </row>
    <row r="243" spans="1:15" s="199" customFormat="1" ht="12.75">
      <c r="A243" s="4"/>
      <c r="B243" s="4"/>
      <c r="C243" s="4"/>
      <c r="D243" s="4"/>
      <c r="E243" s="4"/>
      <c r="F243" s="4"/>
      <c r="I243" s="221"/>
      <c r="J243" s="71"/>
      <c r="K243" s="206"/>
      <c r="L243" s="2"/>
      <c r="M243"/>
      <c r="N243"/>
      <c r="O243"/>
    </row>
    <row r="244" spans="1:15" s="199" customFormat="1" ht="12.75">
      <c r="A244" s="4"/>
      <c r="B244" s="4"/>
      <c r="C244" s="4"/>
      <c r="D244" s="4"/>
      <c r="E244" s="4"/>
      <c r="F244" s="4"/>
      <c r="I244" s="221"/>
      <c r="J244" s="71"/>
      <c r="K244" s="206"/>
      <c r="L244" s="2"/>
      <c r="M244"/>
      <c r="N244"/>
      <c r="O244"/>
    </row>
    <row r="245" spans="1:15" s="199" customFormat="1" ht="12.75">
      <c r="A245" s="4"/>
      <c r="B245" s="4"/>
      <c r="C245" s="4"/>
      <c r="D245" s="4"/>
      <c r="E245" s="4"/>
      <c r="F245" s="4"/>
      <c r="I245" s="221"/>
      <c r="J245" s="71"/>
      <c r="K245" s="206"/>
      <c r="L245" s="2"/>
      <c r="M245"/>
      <c r="N245"/>
      <c r="O245"/>
    </row>
    <row r="246" spans="1:15" s="199" customFormat="1" ht="12.75">
      <c r="A246" s="4"/>
      <c r="B246" s="4"/>
      <c r="C246" s="4"/>
      <c r="D246" s="4"/>
      <c r="E246" s="4"/>
      <c r="F246" s="4"/>
      <c r="I246" s="221"/>
      <c r="J246" s="71"/>
      <c r="K246" s="206"/>
      <c r="L246" s="2"/>
      <c r="M246"/>
      <c r="N246"/>
      <c r="O246"/>
    </row>
    <row r="247" spans="1:15" s="199" customFormat="1" ht="12.75">
      <c r="A247" s="4"/>
      <c r="B247" s="4"/>
      <c r="C247" s="4"/>
      <c r="D247" s="4"/>
      <c r="E247" s="4"/>
      <c r="F247" s="4"/>
      <c r="I247" s="221"/>
      <c r="J247" s="71"/>
      <c r="K247" s="206"/>
      <c r="L247" s="2"/>
      <c r="M247"/>
      <c r="N247"/>
      <c r="O247"/>
    </row>
    <row r="248" spans="1:15" s="199" customFormat="1" ht="12.75">
      <c r="A248" s="4"/>
      <c r="B248" s="4"/>
      <c r="C248" s="4"/>
      <c r="D248" s="4"/>
      <c r="E248" s="4"/>
      <c r="F248" s="4"/>
      <c r="I248" s="221"/>
      <c r="J248" s="71"/>
      <c r="K248" s="206"/>
      <c r="L248" s="2"/>
      <c r="M248"/>
      <c r="N248"/>
      <c r="O248"/>
    </row>
    <row r="249" spans="1:15" s="199" customFormat="1" ht="12.75">
      <c r="A249" s="4"/>
      <c r="B249" s="4"/>
      <c r="C249" s="4"/>
      <c r="D249" s="4"/>
      <c r="E249" s="4"/>
      <c r="F249" s="4"/>
      <c r="I249" s="221"/>
      <c r="J249" s="71"/>
      <c r="K249" s="206"/>
      <c r="L249" s="2"/>
      <c r="M249"/>
      <c r="N249"/>
      <c r="O249"/>
    </row>
    <row r="250" spans="1:15" s="199" customFormat="1" ht="12.75">
      <c r="A250" s="4"/>
      <c r="B250" s="4"/>
      <c r="C250" s="4"/>
      <c r="D250" s="4"/>
      <c r="E250" s="4"/>
      <c r="F250" s="4"/>
      <c r="I250" s="221"/>
      <c r="J250" s="71"/>
      <c r="K250" s="206"/>
      <c r="L250" s="2"/>
      <c r="M250"/>
      <c r="N250"/>
      <c r="O250"/>
    </row>
    <row r="251" spans="1:15" s="199" customFormat="1" ht="12.75">
      <c r="A251" s="4"/>
      <c r="B251" s="4"/>
      <c r="C251" s="4"/>
      <c r="D251" s="4"/>
      <c r="E251" s="4"/>
      <c r="F251" s="4"/>
      <c r="I251" s="221"/>
      <c r="J251" s="71"/>
      <c r="K251" s="206"/>
      <c r="L251" s="2"/>
      <c r="M251"/>
      <c r="N251"/>
      <c r="O251"/>
    </row>
    <row r="252" spans="1:15" s="199" customFormat="1" ht="12.75">
      <c r="A252" s="4"/>
      <c r="B252" s="4"/>
      <c r="C252" s="4"/>
      <c r="D252" s="4"/>
      <c r="E252" s="4"/>
      <c r="F252" s="4"/>
      <c r="I252" s="221"/>
      <c r="J252" s="71"/>
      <c r="K252" s="206"/>
      <c r="L252" s="2"/>
      <c r="M252"/>
      <c r="N252"/>
      <c r="O252"/>
    </row>
    <row r="253" spans="1:15" s="199" customFormat="1" ht="12.75">
      <c r="A253" s="4"/>
      <c r="B253" s="4"/>
      <c r="C253" s="4"/>
      <c r="D253" s="4"/>
      <c r="E253" s="4"/>
      <c r="F253" s="4"/>
      <c r="I253" s="221"/>
      <c r="J253" s="71"/>
      <c r="K253" s="206"/>
      <c r="L253" s="2"/>
      <c r="M253"/>
      <c r="N253"/>
      <c r="O253"/>
    </row>
    <row r="254" spans="1:15" s="199" customFormat="1" ht="12.75">
      <c r="A254" s="4"/>
      <c r="B254" s="4"/>
      <c r="C254" s="4"/>
      <c r="D254" s="4"/>
      <c r="E254" s="4"/>
      <c r="F254" s="4"/>
      <c r="I254" s="221"/>
      <c r="J254" s="71"/>
      <c r="K254" s="206"/>
      <c r="L254" s="2"/>
      <c r="M254"/>
      <c r="N254"/>
      <c r="O254"/>
    </row>
    <row r="255" spans="1:15" s="199" customFormat="1" ht="12.75">
      <c r="A255" s="4"/>
      <c r="B255" s="4"/>
      <c r="C255" s="4"/>
      <c r="D255" s="4"/>
      <c r="E255" s="4"/>
      <c r="F255" s="4"/>
      <c r="I255" s="221"/>
      <c r="J255" s="71"/>
      <c r="K255" s="206"/>
      <c r="L255" s="2"/>
      <c r="M255"/>
      <c r="N255"/>
      <c r="O255"/>
    </row>
    <row r="256" spans="1:15" s="199" customFormat="1" ht="12.75">
      <c r="A256" s="4"/>
      <c r="B256" s="4"/>
      <c r="C256" s="4"/>
      <c r="D256" s="4"/>
      <c r="E256" s="4"/>
      <c r="F256" s="4"/>
      <c r="I256" s="221"/>
      <c r="J256" s="71"/>
      <c r="K256" s="206"/>
      <c r="L256" s="2"/>
      <c r="M256"/>
      <c r="N256"/>
      <c r="O256"/>
    </row>
    <row r="257" spans="1:15" s="199" customFormat="1" ht="12.75">
      <c r="A257" s="4"/>
      <c r="B257" s="4"/>
      <c r="C257" s="4"/>
      <c r="D257" s="4"/>
      <c r="E257" s="4"/>
      <c r="F257" s="4"/>
      <c r="I257" s="221"/>
      <c r="J257" s="71"/>
      <c r="K257" s="206"/>
      <c r="L257" s="2"/>
      <c r="M257"/>
      <c r="N257"/>
      <c r="O257"/>
    </row>
    <row r="258" spans="1:15" s="199" customFormat="1" ht="12.75">
      <c r="A258" s="4"/>
      <c r="B258" s="4"/>
      <c r="C258" s="4"/>
      <c r="D258" s="4"/>
      <c r="E258" s="4"/>
      <c r="F258" s="4"/>
      <c r="I258" s="221"/>
      <c r="J258" s="71"/>
      <c r="K258" s="206"/>
      <c r="L258" s="2"/>
      <c r="M258"/>
      <c r="N258"/>
      <c r="O258"/>
    </row>
    <row r="259" spans="1:15" s="199" customFormat="1" ht="12.75">
      <c r="A259" s="4"/>
      <c r="B259" s="4"/>
      <c r="C259" s="4"/>
      <c r="D259" s="4"/>
      <c r="E259" s="4"/>
      <c r="F259" s="4"/>
      <c r="I259" s="221"/>
      <c r="J259" s="71"/>
      <c r="K259" s="206"/>
      <c r="L259" s="2"/>
      <c r="M259"/>
      <c r="N259"/>
      <c r="O259"/>
    </row>
    <row r="260" spans="1:15" s="199" customFormat="1" ht="12.75">
      <c r="A260" s="4"/>
      <c r="B260" s="4"/>
      <c r="C260" s="4"/>
      <c r="D260" s="4"/>
      <c r="E260" s="4"/>
      <c r="F260" s="4"/>
      <c r="I260" s="221"/>
      <c r="J260" s="71"/>
      <c r="K260" s="206"/>
      <c r="L260" s="2"/>
      <c r="M260"/>
      <c r="N260"/>
      <c r="O260"/>
    </row>
    <row r="261" spans="1:15" s="199" customFormat="1" ht="12.75">
      <c r="A261" s="4"/>
      <c r="B261" s="4"/>
      <c r="C261" s="4"/>
      <c r="D261" s="4"/>
      <c r="E261" s="4"/>
      <c r="F261" s="4"/>
      <c r="I261" s="221"/>
      <c r="J261" s="71"/>
      <c r="K261" s="206"/>
      <c r="L261" s="2"/>
      <c r="M261"/>
      <c r="N261"/>
      <c r="O261"/>
    </row>
    <row r="262" spans="1:15" s="199" customFormat="1" ht="12.75">
      <c r="A262" s="4"/>
      <c r="B262" s="4"/>
      <c r="C262" s="4"/>
      <c r="D262" s="4"/>
      <c r="E262" s="4"/>
      <c r="F262" s="4"/>
      <c r="I262" s="221"/>
      <c r="J262" s="71"/>
      <c r="K262" s="206"/>
      <c r="L262" s="2"/>
      <c r="M262"/>
      <c r="N262"/>
      <c r="O262"/>
    </row>
    <row r="263" spans="1:15" s="199" customFormat="1" ht="12.75">
      <c r="A263" s="4"/>
      <c r="B263" s="4"/>
      <c r="C263" s="4"/>
      <c r="D263" s="4"/>
      <c r="E263" s="4"/>
      <c r="F263" s="4"/>
      <c r="I263" s="221"/>
      <c r="J263" s="71"/>
      <c r="K263" s="206"/>
      <c r="L263" s="2"/>
      <c r="M263"/>
      <c r="N263"/>
      <c r="O263"/>
    </row>
    <row r="264" spans="1:15" s="199" customFormat="1" ht="12.75">
      <c r="A264" s="4"/>
      <c r="B264" s="4"/>
      <c r="C264" s="4"/>
      <c r="D264" s="4"/>
      <c r="E264" s="4"/>
      <c r="F264" s="4"/>
      <c r="I264" s="221"/>
      <c r="J264" s="71"/>
      <c r="K264" s="206"/>
      <c r="L264" s="2"/>
      <c r="M264"/>
      <c r="N264"/>
      <c r="O264"/>
    </row>
    <row r="265" spans="1:15" s="199" customFormat="1" ht="12.75">
      <c r="A265" s="4"/>
      <c r="B265" s="4"/>
      <c r="C265" s="4"/>
      <c r="D265" s="4"/>
      <c r="E265" s="4"/>
      <c r="F265" s="4"/>
      <c r="I265" s="221"/>
      <c r="J265" s="71"/>
      <c r="K265" s="206"/>
      <c r="L265" s="2"/>
      <c r="M265"/>
      <c r="N265"/>
      <c r="O265"/>
    </row>
    <row r="266" spans="1:15" s="199" customFormat="1" ht="12.75">
      <c r="A266" s="4"/>
      <c r="B266" s="4"/>
      <c r="C266" s="4"/>
      <c r="D266" s="4"/>
      <c r="E266" s="4"/>
      <c r="F266" s="4"/>
      <c r="I266" s="221"/>
      <c r="J266" s="71"/>
      <c r="K266" s="206"/>
      <c r="L266" s="2"/>
      <c r="M266"/>
      <c r="N266"/>
      <c r="O266"/>
    </row>
    <row r="267" spans="1:15" s="199" customFormat="1" ht="12.75">
      <c r="A267" s="4"/>
      <c r="B267" s="4"/>
      <c r="C267" s="4"/>
      <c r="D267" s="4"/>
      <c r="E267" s="4"/>
      <c r="F267" s="4"/>
      <c r="I267" s="221"/>
      <c r="J267" s="71"/>
      <c r="K267" s="206"/>
      <c r="L267" s="2"/>
      <c r="M267"/>
      <c r="N267"/>
      <c r="O267"/>
    </row>
    <row r="268" spans="1:15" s="199" customFormat="1" ht="12.75">
      <c r="A268" s="4"/>
      <c r="B268" s="4"/>
      <c r="C268" s="4"/>
      <c r="D268" s="4"/>
      <c r="E268" s="4"/>
      <c r="F268" s="4"/>
      <c r="I268" s="221"/>
      <c r="J268" s="71"/>
      <c r="K268" s="206"/>
      <c r="L268" s="2"/>
      <c r="M268"/>
      <c r="N268"/>
      <c r="O268"/>
    </row>
    <row r="269" spans="1:15" s="199" customFormat="1" ht="12.75">
      <c r="A269" s="4"/>
      <c r="B269" s="4"/>
      <c r="C269" s="4"/>
      <c r="D269" s="4"/>
      <c r="E269" s="4"/>
      <c r="F269" s="4"/>
      <c r="I269" s="221"/>
      <c r="J269" s="71"/>
      <c r="K269" s="206"/>
      <c r="L269" s="2"/>
      <c r="M269"/>
      <c r="N269"/>
      <c r="O269"/>
    </row>
    <row r="270" spans="1:15" s="199" customFormat="1" ht="12.75">
      <c r="A270" s="4"/>
      <c r="B270" s="4"/>
      <c r="C270" s="4"/>
      <c r="D270" s="4"/>
      <c r="E270" s="4"/>
      <c r="F270" s="4"/>
      <c r="I270" s="221"/>
      <c r="J270" s="71"/>
      <c r="K270" s="206"/>
      <c r="L270" s="2"/>
      <c r="M270"/>
      <c r="N270"/>
      <c r="O270"/>
    </row>
    <row r="271" spans="1:15" s="199" customFormat="1" ht="12.75">
      <c r="A271" s="4"/>
      <c r="B271" s="4"/>
      <c r="C271" s="4"/>
      <c r="D271" s="4"/>
      <c r="E271" s="4"/>
      <c r="F271" s="4"/>
      <c r="I271" s="221"/>
      <c r="J271" s="71"/>
      <c r="K271" s="206"/>
      <c r="L271" s="2"/>
      <c r="M271"/>
      <c r="N271"/>
      <c r="O271"/>
    </row>
    <row r="272" spans="1:15" s="199" customFormat="1" ht="12.75">
      <c r="A272" s="4"/>
      <c r="B272" s="4"/>
      <c r="C272" s="4"/>
      <c r="D272" s="4"/>
      <c r="E272" s="4"/>
      <c r="F272" s="4"/>
      <c r="I272" s="221"/>
      <c r="J272" s="71"/>
      <c r="K272" s="206"/>
      <c r="L272" s="2"/>
      <c r="M272"/>
      <c r="N272"/>
      <c r="O272"/>
    </row>
    <row r="273" spans="1:15" s="199" customFormat="1" ht="12.75">
      <c r="A273" s="4"/>
      <c r="B273" s="4"/>
      <c r="C273" s="4"/>
      <c r="D273" s="4"/>
      <c r="E273" s="4"/>
      <c r="F273" s="4"/>
      <c r="I273" s="221"/>
      <c r="J273" s="71"/>
      <c r="K273" s="206"/>
      <c r="L273" s="2"/>
      <c r="M273"/>
      <c r="N273"/>
      <c r="O273"/>
    </row>
    <row r="274" spans="1:15" s="199" customFormat="1" ht="12.75">
      <c r="A274" s="4"/>
      <c r="B274" s="4"/>
      <c r="C274" s="4"/>
      <c r="D274" s="4"/>
      <c r="E274" s="4"/>
      <c r="F274" s="4"/>
      <c r="I274" s="221"/>
      <c r="J274" s="71"/>
      <c r="K274" s="206"/>
      <c r="L274" s="2"/>
      <c r="M274"/>
      <c r="N274"/>
      <c r="O274"/>
    </row>
    <row r="275" spans="1:15" s="199" customFormat="1" ht="12.75">
      <c r="A275" s="4"/>
      <c r="B275" s="4"/>
      <c r="C275" s="4"/>
      <c r="D275" s="4"/>
      <c r="E275" s="4"/>
      <c r="F275" s="4"/>
      <c r="I275" s="221"/>
      <c r="J275" s="71"/>
      <c r="K275" s="206"/>
      <c r="L275" s="2"/>
      <c r="M275"/>
      <c r="N275"/>
      <c r="O275"/>
    </row>
    <row r="276" spans="1:15" s="199" customFormat="1" ht="12.75">
      <c r="A276" s="4"/>
      <c r="B276" s="4"/>
      <c r="C276" s="4"/>
      <c r="D276" s="4"/>
      <c r="E276" s="4"/>
      <c r="F276" s="4"/>
      <c r="I276" s="221"/>
      <c r="J276" s="71"/>
      <c r="K276" s="206"/>
      <c r="L276" s="2"/>
      <c r="M276"/>
      <c r="N276"/>
      <c r="O276"/>
    </row>
    <row r="277" spans="1:15" s="199" customFormat="1" ht="12.75">
      <c r="A277" s="4"/>
      <c r="B277" s="4"/>
      <c r="C277" s="4"/>
      <c r="D277" s="4"/>
      <c r="E277" s="4"/>
      <c r="F277" s="4"/>
      <c r="I277" s="221"/>
      <c r="J277" s="71"/>
      <c r="K277" s="206"/>
      <c r="L277" s="2"/>
      <c r="M277"/>
      <c r="N277"/>
      <c r="O277"/>
    </row>
    <row r="278" spans="1:15" s="199" customFormat="1" ht="12.75">
      <c r="A278" s="4"/>
      <c r="B278" s="4"/>
      <c r="C278" s="4"/>
      <c r="D278" s="4"/>
      <c r="E278" s="4"/>
      <c r="F278" s="4"/>
      <c r="I278" s="221"/>
      <c r="J278" s="71"/>
      <c r="K278" s="206"/>
      <c r="L278" s="2"/>
      <c r="M278"/>
      <c r="N278"/>
      <c r="O278"/>
    </row>
    <row r="279" spans="1:15" s="199" customFormat="1" ht="12.75">
      <c r="A279" s="4"/>
      <c r="B279" s="4"/>
      <c r="C279" s="4"/>
      <c r="D279" s="4"/>
      <c r="E279" s="4"/>
      <c r="F279" s="4"/>
      <c r="I279" s="221"/>
      <c r="J279" s="71"/>
      <c r="K279" s="206"/>
      <c r="L279" s="2"/>
      <c r="M279"/>
      <c r="N279"/>
      <c r="O279"/>
    </row>
    <row r="280" spans="1:15" s="199" customFormat="1" ht="12.75">
      <c r="A280" s="4"/>
      <c r="B280" s="4"/>
      <c r="C280" s="4"/>
      <c r="D280" s="4"/>
      <c r="E280" s="4"/>
      <c r="F280" s="4"/>
      <c r="I280" s="221"/>
      <c r="J280" s="71"/>
      <c r="K280" s="206"/>
      <c r="L280" s="2"/>
      <c r="M280"/>
      <c r="N280"/>
      <c r="O280"/>
    </row>
    <row r="281" spans="1:15" s="199" customFormat="1" ht="12.75">
      <c r="A281" s="4"/>
      <c r="B281" s="4"/>
      <c r="C281" s="4"/>
      <c r="D281" s="4"/>
      <c r="E281" s="4"/>
      <c r="F281" s="4"/>
      <c r="I281" s="221"/>
      <c r="J281" s="71"/>
      <c r="K281" s="206"/>
      <c r="L281" s="2"/>
      <c r="M281"/>
      <c r="N281"/>
      <c r="O281"/>
    </row>
    <row r="282" spans="1:15" s="199" customFormat="1" ht="12.75">
      <c r="A282" s="4"/>
      <c r="B282" s="4"/>
      <c r="C282" s="4"/>
      <c r="D282" s="4"/>
      <c r="E282" s="4"/>
      <c r="F282" s="4"/>
      <c r="I282" s="221"/>
      <c r="J282" s="71"/>
      <c r="K282" s="206"/>
      <c r="L282" s="2"/>
      <c r="M282"/>
      <c r="N282"/>
      <c r="O282"/>
    </row>
    <row r="283" spans="1:15" s="199" customFormat="1" ht="12.75">
      <c r="A283" s="4"/>
      <c r="B283" s="4"/>
      <c r="C283" s="4"/>
      <c r="D283" s="4"/>
      <c r="E283" s="4"/>
      <c r="F283" s="4"/>
      <c r="I283" s="221"/>
      <c r="J283" s="71"/>
      <c r="K283" s="206"/>
      <c r="L283" s="2"/>
      <c r="M283"/>
      <c r="N283"/>
      <c r="O283"/>
    </row>
    <row r="284" spans="1:15" s="199" customFormat="1" ht="12.75">
      <c r="A284" s="4"/>
      <c r="B284" s="4"/>
      <c r="C284" s="4"/>
      <c r="D284" s="4"/>
      <c r="E284" s="4"/>
      <c r="F284" s="4"/>
      <c r="I284" s="221"/>
      <c r="J284" s="71"/>
      <c r="K284" s="206"/>
      <c r="L284" s="2"/>
      <c r="M284"/>
      <c r="N284"/>
      <c r="O284"/>
    </row>
    <row r="285" spans="1:15" s="199" customFormat="1" ht="12.75">
      <c r="A285" s="4"/>
      <c r="B285" s="4"/>
      <c r="C285" s="4"/>
      <c r="D285" s="4"/>
      <c r="E285" s="4"/>
      <c r="F285" s="4"/>
      <c r="I285" s="221"/>
      <c r="J285" s="71"/>
      <c r="K285" s="206"/>
      <c r="L285" s="2"/>
      <c r="M285"/>
      <c r="N285"/>
      <c r="O285"/>
    </row>
    <row r="286" spans="1:15" s="199" customFormat="1" ht="12.75">
      <c r="A286" s="4"/>
      <c r="B286" s="4"/>
      <c r="C286" s="4"/>
      <c r="D286" s="4"/>
      <c r="E286" s="4"/>
      <c r="F286" s="4"/>
      <c r="I286" s="221"/>
      <c r="J286" s="71"/>
      <c r="K286" s="206"/>
      <c r="L286" s="2"/>
      <c r="M286"/>
      <c r="N286"/>
      <c r="O286"/>
    </row>
    <row r="287" spans="1:15" s="199" customFormat="1" ht="12.75">
      <c r="A287" s="4"/>
      <c r="B287" s="4"/>
      <c r="C287" s="4"/>
      <c r="D287" s="4"/>
      <c r="E287" s="4"/>
      <c r="F287" s="4"/>
      <c r="I287" s="221"/>
      <c r="J287" s="71"/>
      <c r="K287" s="206"/>
      <c r="L287" s="2"/>
      <c r="M287"/>
      <c r="N287"/>
      <c r="O287"/>
    </row>
    <row r="288" spans="1:15" s="199" customFormat="1" ht="12.75">
      <c r="A288" s="4"/>
      <c r="B288" s="4"/>
      <c r="C288" s="4"/>
      <c r="D288" s="4"/>
      <c r="E288" s="4"/>
      <c r="F288" s="4"/>
      <c r="I288" s="221"/>
      <c r="J288" s="71"/>
      <c r="K288" s="206"/>
      <c r="L288" s="2"/>
      <c r="M288"/>
      <c r="N288"/>
      <c r="O288"/>
    </row>
    <row r="289" spans="1:15" s="199" customFormat="1" ht="12.75">
      <c r="A289" s="4"/>
      <c r="B289" s="4"/>
      <c r="C289" s="4"/>
      <c r="D289" s="4"/>
      <c r="E289" s="4"/>
      <c r="F289" s="4"/>
      <c r="I289" s="221"/>
      <c r="J289" s="71"/>
      <c r="K289" s="206"/>
      <c r="L289" s="2"/>
      <c r="M289"/>
      <c r="N289"/>
      <c r="O289"/>
    </row>
    <row r="290" spans="1:15" s="199" customFormat="1" ht="12.75">
      <c r="A290" s="4"/>
      <c r="B290" s="4"/>
      <c r="C290" s="4"/>
      <c r="D290" s="4"/>
      <c r="E290" s="4"/>
      <c r="F290" s="4"/>
      <c r="I290" s="221"/>
      <c r="J290" s="71"/>
      <c r="K290" s="206"/>
      <c r="L290" s="2"/>
      <c r="M290"/>
      <c r="N290"/>
      <c r="O290"/>
    </row>
    <row r="291" spans="1:15" s="199" customFormat="1" ht="12.75">
      <c r="A291" s="4"/>
      <c r="B291" s="4"/>
      <c r="C291" s="4"/>
      <c r="D291" s="4"/>
      <c r="E291" s="4"/>
      <c r="F291" s="4"/>
      <c r="I291" s="221"/>
      <c r="J291" s="71"/>
      <c r="K291" s="206"/>
      <c r="L291" s="2"/>
      <c r="M291"/>
      <c r="N291"/>
      <c r="O291"/>
    </row>
    <row r="292" spans="1:15" s="199" customFormat="1" ht="12.75">
      <c r="A292" s="4"/>
      <c r="B292" s="4"/>
      <c r="C292" s="4"/>
      <c r="D292" s="4"/>
      <c r="E292" s="4"/>
      <c r="F292" s="4"/>
      <c r="I292" s="221"/>
      <c r="J292" s="71"/>
      <c r="K292" s="206"/>
      <c r="L292" s="2"/>
      <c r="M292"/>
      <c r="N292"/>
      <c r="O292"/>
    </row>
    <row r="293" spans="1:15" s="199" customFormat="1" ht="12.75">
      <c r="A293" s="4"/>
      <c r="B293" s="4"/>
      <c r="C293" s="4"/>
      <c r="D293" s="4"/>
      <c r="E293" s="4"/>
      <c r="F293" s="4"/>
      <c r="I293" s="221"/>
      <c r="J293" s="71"/>
      <c r="K293" s="206"/>
      <c r="L293" s="2"/>
      <c r="M293"/>
      <c r="N293"/>
      <c r="O293"/>
    </row>
    <row r="294" spans="1:15" s="199" customFormat="1" ht="12.75">
      <c r="A294" s="4"/>
      <c r="B294" s="4"/>
      <c r="C294" s="4"/>
      <c r="D294" s="4"/>
      <c r="E294" s="4"/>
      <c r="F294" s="4"/>
      <c r="I294" s="221"/>
      <c r="J294" s="71"/>
      <c r="K294" s="206"/>
      <c r="L294" s="2"/>
      <c r="M294"/>
      <c r="N294"/>
      <c r="O294"/>
    </row>
    <row r="295" spans="1:15" s="199" customFormat="1" ht="12.75">
      <c r="A295" s="4"/>
      <c r="B295" s="4"/>
      <c r="C295" s="4"/>
      <c r="D295" s="4"/>
      <c r="E295" s="4"/>
      <c r="F295" s="4"/>
      <c r="I295" s="221"/>
      <c r="J295" s="71"/>
      <c r="K295" s="206"/>
      <c r="L295" s="2"/>
      <c r="M295"/>
      <c r="N295"/>
      <c r="O295"/>
    </row>
    <row r="296" spans="1:15" s="199" customFormat="1" ht="12.75">
      <c r="A296" s="4"/>
      <c r="B296" s="4"/>
      <c r="C296" s="4"/>
      <c r="D296" s="4"/>
      <c r="E296" s="4"/>
      <c r="F296" s="4"/>
      <c r="I296" s="221"/>
      <c r="J296" s="71"/>
      <c r="K296" s="206"/>
      <c r="L296" s="2"/>
      <c r="M296"/>
      <c r="N296"/>
      <c r="O296"/>
    </row>
    <row r="297" spans="1:15" s="199" customFormat="1" ht="12.75">
      <c r="A297" s="4"/>
      <c r="B297" s="4"/>
      <c r="C297" s="4"/>
      <c r="D297" s="4"/>
      <c r="E297" s="4"/>
      <c r="F297" s="4"/>
      <c r="I297" s="221"/>
      <c r="J297" s="71"/>
      <c r="K297" s="206"/>
      <c r="L297" s="2"/>
      <c r="M297"/>
      <c r="N297"/>
      <c r="O297"/>
    </row>
    <row r="298" spans="1:15" s="199" customFormat="1" ht="12.75">
      <c r="A298" s="4"/>
      <c r="B298" s="4"/>
      <c r="C298" s="4"/>
      <c r="D298" s="4"/>
      <c r="E298" s="4"/>
      <c r="F298" s="4"/>
      <c r="I298" s="221"/>
      <c r="J298" s="71"/>
      <c r="K298" s="206"/>
      <c r="L298" s="2"/>
      <c r="M298"/>
      <c r="N298"/>
      <c r="O298"/>
    </row>
    <row r="299" spans="1:15" s="199" customFormat="1" ht="12.75">
      <c r="A299" s="4"/>
      <c r="B299" s="4"/>
      <c r="C299" s="4"/>
      <c r="D299" s="4"/>
      <c r="E299" s="4"/>
      <c r="F299" s="4"/>
      <c r="I299" s="221"/>
      <c r="J299" s="71"/>
      <c r="K299" s="206"/>
      <c r="L299" s="2"/>
      <c r="M299"/>
      <c r="N299"/>
      <c r="O299"/>
    </row>
    <row r="300" spans="1:15" s="199" customFormat="1" ht="12.75">
      <c r="A300" s="4"/>
      <c r="B300" s="4"/>
      <c r="C300" s="4"/>
      <c r="D300" s="4"/>
      <c r="E300" s="4"/>
      <c r="F300" s="4"/>
      <c r="I300" s="221"/>
      <c r="J300" s="71"/>
      <c r="K300" s="206"/>
      <c r="L300" s="2"/>
      <c r="M300"/>
      <c r="N300"/>
      <c r="O300"/>
    </row>
    <row r="301" spans="1:15" s="199" customFormat="1" ht="12.75">
      <c r="A301" s="4"/>
      <c r="B301" s="4"/>
      <c r="C301" s="4"/>
      <c r="D301" s="4"/>
      <c r="E301" s="4"/>
      <c r="F301" s="4"/>
      <c r="I301" s="221"/>
      <c r="J301" s="71"/>
      <c r="K301" s="206"/>
      <c r="L301" s="2"/>
      <c r="M301"/>
      <c r="N301"/>
      <c r="O301"/>
    </row>
    <row r="302" spans="1:15" s="199" customFormat="1" ht="12.75">
      <c r="A302" s="4"/>
      <c r="B302" s="4"/>
      <c r="C302" s="4"/>
      <c r="D302" s="4"/>
      <c r="E302" s="4"/>
      <c r="F302" s="4"/>
      <c r="I302" s="221"/>
      <c r="J302" s="71"/>
      <c r="K302" s="206"/>
      <c r="L302" s="2"/>
      <c r="M302"/>
      <c r="N302"/>
      <c r="O302"/>
    </row>
    <row r="303" spans="1:15" s="199" customFormat="1" ht="12.75">
      <c r="A303" s="4"/>
      <c r="B303" s="4"/>
      <c r="C303" s="4"/>
      <c r="D303" s="4"/>
      <c r="E303" s="4"/>
      <c r="F303" s="4"/>
      <c r="I303" s="221"/>
      <c r="J303" s="71"/>
      <c r="K303" s="206"/>
      <c r="L303" s="2"/>
      <c r="M303"/>
      <c r="N303"/>
      <c r="O303"/>
    </row>
    <row r="304" spans="1:15" s="199" customFormat="1" ht="12.75">
      <c r="A304" s="4"/>
      <c r="B304" s="4"/>
      <c r="C304" s="4"/>
      <c r="D304" s="4"/>
      <c r="E304" s="4"/>
      <c r="F304" s="4"/>
      <c r="I304" s="221"/>
      <c r="J304" s="71"/>
      <c r="K304" s="206"/>
      <c r="L304" s="2"/>
      <c r="M304"/>
      <c r="N304"/>
      <c r="O304"/>
    </row>
    <row r="305" spans="1:15" s="199" customFormat="1" ht="12.75">
      <c r="A305" s="4"/>
      <c r="B305" s="4"/>
      <c r="C305" s="4"/>
      <c r="D305" s="4"/>
      <c r="E305" s="4"/>
      <c r="F305" s="4"/>
      <c r="I305" s="221"/>
      <c r="J305" s="71"/>
      <c r="K305" s="206"/>
      <c r="L305" s="2"/>
      <c r="M305"/>
      <c r="N305"/>
      <c r="O305"/>
    </row>
    <row r="306" spans="1:15" s="199" customFormat="1" ht="12.75">
      <c r="A306" s="4"/>
      <c r="B306" s="4"/>
      <c r="C306" s="4"/>
      <c r="D306" s="4"/>
      <c r="E306" s="4"/>
      <c r="F306" s="4"/>
      <c r="I306" s="221"/>
      <c r="J306" s="71"/>
      <c r="K306" s="206"/>
      <c r="L306" s="2"/>
      <c r="M306"/>
      <c r="N306"/>
      <c r="O306"/>
    </row>
    <row r="307" spans="1:15" s="199" customFormat="1" ht="12.75">
      <c r="A307" s="4"/>
      <c r="B307" s="4"/>
      <c r="C307" s="4"/>
      <c r="D307" s="4"/>
      <c r="E307" s="4"/>
      <c r="F307" s="4"/>
      <c r="I307" s="221"/>
      <c r="J307" s="71"/>
      <c r="K307" s="206"/>
      <c r="L307" s="2"/>
      <c r="M307"/>
      <c r="N307"/>
      <c r="O307"/>
    </row>
    <row r="308" spans="1:15" s="199" customFormat="1" ht="12.75">
      <c r="A308" s="4"/>
      <c r="B308" s="4"/>
      <c r="C308" s="4"/>
      <c r="D308" s="4"/>
      <c r="E308" s="4"/>
      <c r="F308" s="4"/>
      <c r="I308" s="221"/>
      <c r="J308" s="71"/>
      <c r="K308" s="206"/>
      <c r="L308" s="2"/>
      <c r="M308"/>
      <c r="N308"/>
      <c r="O308"/>
    </row>
    <row r="309" spans="1:15" s="199" customFormat="1" ht="12.75">
      <c r="A309" s="4"/>
      <c r="B309" s="4"/>
      <c r="C309" s="4"/>
      <c r="D309" s="4"/>
      <c r="E309" s="4"/>
      <c r="F309" s="4"/>
      <c r="I309" s="221"/>
      <c r="J309" s="71"/>
      <c r="K309" s="206"/>
      <c r="L309" s="2"/>
      <c r="M309"/>
      <c r="N309"/>
      <c r="O309"/>
    </row>
    <row r="310" spans="1:15" s="199" customFormat="1" ht="12.75">
      <c r="A310" s="4"/>
      <c r="B310" s="4"/>
      <c r="C310" s="4"/>
      <c r="D310" s="4"/>
      <c r="E310" s="4"/>
      <c r="F310" s="4"/>
      <c r="I310" s="221"/>
      <c r="J310" s="71"/>
      <c r="K310" s="206"/>
      <c r="L310" s="2"/>
      <c r="M310"/>
      <c r="N310"/>
      <c r="O310"/>
    </row>
    <row r="311" spans="1:15" s="199" customFormat="1" ht="12.75">
      <c r="A311" s="4"/>
      <c r="B311" s="4"/>
      <c r="C311" s="4"/>
      <c r="D311" s="4"/>
      <c r="E311" s="4"/>
      <c r="F311" s="4"/>
      <c r="I311" s="221"/>
      <c r="J311" s="71"/>
      <c r="K311" s="206"/>
      <c r="L311" s="2"/>
      <c r="M311"/>
      <c r="N311"/>
      <c r="O311"/>
    </row>
    <row r="312" spans="1:15" s="199" customFormat="1" ht="12.75">
      <c r="A312" s="4"/>
      <c r="B312" s="4"/>
      <c r="C312" s="4"/>
      <c r="D312" s="4"/>
      <c r="E312" s="4"/>
      <c r="F312" s="4"/>
      <c r="I312" s="221"/>
      <c r="J312" s="71"/>
      <c r="K312" s="206"/>
      <c r="L312" s="2"/>
      <c r="M312"/>
      <c r="N312"/>
      <c r="O312"/>
    </row>
    <row r="313" spans="1:15" s="199" customFormat="1" ht="12.75">
      <c r="A313" s="4"/>
      <c r="B313" s="4"/>
      <c r="C313" s="4"/>
      <c r="D313" s="4"/>
      <c r="E313" s="4"/>
      <c r="F313" s="4"/>
      <c r="I313" s="221"/>
      <c r="J313" s="71"/>
      <c r="K313" s="206"/>
      <c r="L313" s="2"/>
      <c r="M313"/>
      <c r="N313"/>
      <c r="O313"/>
    </row>
    <row r="314" spans="1:15" s="199" customFormat="1" ht="12.75">
      <c r="A314" s="4"/>
      <c r="B314" s="4"/>
      <c r="C314" s="4"/>
      <c r="D314" s="4"/>
      <c r="E314" s="4"/>
      <c r="F314" s="4"/>
      <c r="I314" s="221"/>
      <c r="J314" s="71"/>
      <c r="K314" s="206"/>
      <c r="L314" s="2"/>
      <c r="M314"/>
      <c r="N314"/>
      <c r="O314"/>
    </row>
    <row r="315" spans="1:15" s="199" customFormat="1" ht="12.75">
      <c r="A315" s="4"/>
      <c r="B315" s="4"/>
      <c r="C315" s="4"/>
      <c r="D315" s="4"/>
      <c r="E315" s="4"/>
      <c r="F315" s="4"/>
      <c r="I315" s="221"/>
      <c r="J315" s="71"/>
      <c r="K315" s="206"/>
      <c r="L315" s="2"/>
      <c r="M315"/>
      <c r="N315"/>
      <c r="O315"/>
    </row>
    <row r="316" spans="1:15" s="199" customFormat="1" ht="12.75">
      <c r="A316" s="4"/>
      <c r="B316" s="4"/>
      <c r="C316" s="4"/>
      <c r="D316" s="4"/>
      <c r="E316" s="4"/>
      <c r="F316" s="4"/>
      <c r="I316" s="221"/>
      <c r="J316" s="71"/>
      <c r="K316" s="206"/>
      <c r="L316" s="2"/>
      <c r="M316"/>
      <c r="N316"/>
      <c r="O316"/>
    </row>
    <row r="317" spans="1:15" s="199" customFormat="1" ht="12.75">
      <c r="A317" s="4"/>
      <c r="B317" s="4"/>
      <c r="C317" s="4"/>
      <c r="D317" s="4"/>
      <c r="E317" s="4"/>
      <c r="F317" s="4"/>
      <c r="I317" s="221"/>
      <c r="J317" s="71"/>
      <c r="K317" s="206"/>
      <c r="L317" s="2"/>
      <c r="M317"/>
      <c r="N317"/>
      <c r="O317"/>
    </row>
    <row r="318" spans="1:15" s="199" customFormat="1" ht="12.75">
      <c r="A318" s="4"/>
      <c r="B318" s="4"/>
      <c r="C318" s="4"/>
      <c r="D318" s="4"/>
      <c r="E318" s="4"/>
      <c r="F318" s="4"/>
      <c r="I318" s="221"/>
      <c r="J318" s="71"/>
      <c r="K318" s="206"/>
      <c r="L318" s="2"/>
      <c r="M318"/>
      <c r="N318"/>
      <c r="O318"/>
    </row>
    <row r="319" spans="1:15" s="199" customFormat="1" ht="12.75">
      <c r="A319" s="4"/>
      <c r="B319" s="4"/>
      <c r="C319" s="4"/>
      <c r="D319" s="4"/>
      <c r="E319" s="4"/>
      <c r="F319" s="4"/>
      <c r="I319" s="221"/>
      <c r="J319" s="71"/>
      <c r="K319" s="206"/>
      <c r="L319" s="2"/>
      <c r="M319"/>
      <c r="N319"/>
      <c r="O319"/>
    </row>
    <row r="320" spans="1:15" s="199" customFormat="1" ht="12.75">
      <c r="A320" s="4"/>
      <c r="B320" s="4"/>
      <c r="C320" s="4"/>
      <c r="D320" s="4"/>
      <c r="E320" s="4"/>
      <c r="F320" s="4"/>
      <c r="I320" s="221"/>
      <c r="J320" s="71"/>
      <c r="K320" s="206"/>
      <c r="L320" s="2"/>
      <c r="M320"/>
      <c r="N320"/>
      <c r="O320"/>
    </row>
    <row r="321" spans="1:15" s="199" customFormat="1" ht="12.75">
      <c r="A321" s="4"/>
      <c r="B321" s="4"/>
      <c r="C321" s="4"/>
      <c r="D321" s="4"/>
      <c r="E321" s="4"/>
      <c r="F321" s="4"/>
      <c r="I321" s="221"/>
      <c r="J321" s="71"/>
      <c r="K321" s="206"/>
      <c r="L321" s="2"/>
      <c r="M321"/>
      <c r="N321"/>
      <c r="O321"/>
    </row>
    <row r="322" spans="1:15" s="199" customFormat="1" ht="12.75">
      <c r="A322" s="4"/>
      <c r="B322" s="4"/>
      <c r="C322" s="4"/>
      <c r="D322" s="4"/>
      <c r="E322" s="4"/>
      <c r="F322" s="4"/>
      <c r="I322" s="221"/>
      <c r="J322" s="71"/>
      <c r="K322" s="206"/>
      <c r="L322" s="2"/>
      <c r="M322"/>
      <c r="N322"/>
      <c r="O322"/>
    </row>
    <row r="323" spans="1:15" s="199" customFormat="1" ht="12.75">
      <c r="A323" s="4"/>
      <c r="B323" s="4"/>
      <c r="C323" s="4"/>
      <c r="D323" s="4"/>
      <c r="E323" s="4"/>
      <c r="F323" s="4"/>
      <c r="I323" s="221"/>
      <c r="J323" s="71"/>
      <c r="K323" s="206"/>
      <c r="L323" s="2"/>
      <c r="M323"/>
      <c r="N323"/>
      <c r="O323"/>
    </row>
    <row r="324" spans="1:15" s="199" customFormat="1" ht="12.75">
      <c r="A324" s="4"/>
      <c r="B324" s="4"/>
      <c r="C324" s="4"/>
      <c r="D324" s="4"/>
      <c r="E324" s="4"/>
      <c r="F324" s="4"/>
      <c r="I324" s="221"/>
      <c r="J324" s="71"/>
      <c r="K324" s="206"/>
      <c r="L324" s="2"/>
      <c r="M324"/>
      <c r="N324"/>
      <c r="O324"/>
    </row>
    <row r="325" spans="1:15" s="199" customFormat="1" ht="12.75">
      <c r="A325" s="4"/>
      <c r="B325" s="4"/>
      <c r="C325" s="4"/>
      <c r="D325" s="4"/>
      <c r="E325" s="4"/>
      <c r="F325" s="4"/>
      <c r="I325" s="221"/>
      <c r="J325" s="71"/>
      <c r="K325" s="206"/>
      <c r="L325" s="2"/>
      <c r="M325"/>
      <c r="N325"/>
      <c r="O325"/>
    </row>
    <row r="326" spans="1:15" s="199" customFormat="1" ht="12.75">
      <c r="A326" s="4"/>
      <c r="B326" s="4"/>
      <c r="C326" s="4"/>
      <c r="D326" s="4"/>
      <c r="E326" s="4"/>
      <c r="F326" s="4"/>
      <c r="I326" s="221"/>
      <c r="J326" s="71"/>
      <c r="K326" s="206"/>
      <c r="L326" s="2"/>
      <c r="M326"/>
      <c r="N326"/>
      <c r="O326"/>
    </row>
    <row r="327" spans="1:15" s="199" customFormat="1" ht="12.75">
      <c r="A327" s="4"/>
      <c r="B327" s="4"/>
      <c r="C327" s="4"/>
      <c r="D327" s="4"/>
      <c r="E327" s="4"/>
      <c r="F327" s="4"/>
      <c r="I327" s="221"/>
      <c r="J327" s="71"/>
      <c r="K327" s="206"/>
      <c r="L327" s="2"/>
      <c r="M327"/>
      <c r="N327"/>
      <c r="O327"/>
    </row>
    <row r="328" spans="1:15" s="199" customFormat="1" ht="12.75">
      <c r="A328" s="4"/>
      <c r="B328" s="4"/>
      <c r="C328" s="4"/>
      <c r="D328" s="4"/>
      <c r="E328" s="4"/>
      <c r="F328" s="4"/>
      <c r="I328" s="221"/>
      <c r="J328" s="71"/>
      <c r="K328" s="206"/>
      <c r="L328" s="2"/>
      <c r="M328"/>
      <c r="N328"/>
      <c r="O328"/>
    </row>
    <row r="329" spans="1:15" s="199" customFormat="1" ht="12.75">
      <c r="A329" s="4"/>
      <c r="B329" s="4"/>
      <c r="C329" s="4"/>
      <c r="D329" s="4"/>
      <c r="E329" s="4"/>
      <c r="F329" s="4"/>
      <c r="I329" s="221"/>
      <c r="J329" s="71"/>
      <c r="K329" s="206"/>
      <c r="L329" s="2"/>
      <c r="M329"/>
      <c r="N329"/>
      <c r="O329"/>
    </row>
    <row r="330" spans="1:15" s="199" customFormat="1" ht="12.75">
      <c r="A330" s="4"/>
      <c r="B330" s="4"/>
      <c r="C330" s="4"/>
      <c r="D330" s="4"/>
      <c r="E330" s="4"/>
      <c r="F330" s="4"/>
      <c r="I330" s="221"/>
      <c r="J330" s="71"/>
      <c r="K330" s="206"/>
      <c r="L330" s="2"/>
      <c r="M330"/>
      <c r="N330"/>
      <c r="O330"/>
    </row>
    <row r="331" spans="1:15" s="199" customFormat="1" ht="12.75">
      <c r="A331" s="4"/>
      <c r="B331" s="4"/>
      <c r="C331" s="4"/>
      <c r="D331" s="4"/>
      <c r="E331" s="4"/>
      <c r="F331" s="4"/>
      <c r="I331" s="221"/>
      <c r="J331" s="71"/>
      <c r="K331" s="206"/>
      <c r="L331" s="2"/>
      <c r="M331"/>
      <c r="N331"/>
      <c r="O331"/>
    </row>
    <row r="332" spans="1:15" s="199" customFormat="1" ht="12.75">
      <c r="A332" s="4"/>
      <c r="B332" s="4"/>
      <c r="C332" s="4"/>
      <c r="D332" s="4"/>
      <c r="E332" s="4"/>
      <c r="F332" s="4"/>
      <c r="I332" s="221"/>
      <c r="J332" s="71"/>
      <c r="K332" s="206"/>
      <c r="L332" s="2"/>
      <c r="M332"/>
      <c r="N332"/>
      <c r="O332"/>
    </row>
    <row r="333" spans="1:15" s="199" customFormat="1" ht="12.75">
      <c r="A333" s="4"/>
      <c r="B333" s="4"/>
      <c r="C333" s="4"/>
      <c r="D333" s="4"/>
      <c r="E333" s="4"/>
      <c r="F333" s="4"/>
      <c r="I333" s="221"/>
      <c r="J333" s="71"/>
      <c r="K333" s="206"/>
      <c r="L333" s="2"/>
      <c r="M333"/>
      <c r="N333"/>
      <c r="O333"/>
    </row>
    <row r="334" spans="1:15" s="199" customFormat="1" ht="12.75">
      <c r="A334" s="4"/>
      <c r="B334" s="4"/>
      <c r="C334" s="4"/>
      <c r="D334" s="4"/>
      <c r="E334" s="4"/>
      <c r="F334" s="4"/>
      <c r="I334" s="221"/>
      <c r="J334" s="71"/>
      <c r="K334" s="206"/>
      <c r="L334" s="2"/>
      <c r="M334"/>
      <c r="N334"/>
      <c r="O334"/>
    </row>
    <row r="335" spans="1:15" s="199" customFormat="1" ht="12.75">
      <c r="A335" s="4"/>
      <c r="B335" s="4"/>
      <c r="C335" s="4"/>
      <c r="D335" s="4"/>
      <c r="E335" s="4"/>
      <c r="F335" s="4"/>
      <c r="I335" s="221"/>
      <c r="J335" s="71"/>
      <c r="K335" s="206"/>
      <c r="L335" s="2"/>
      <c r="M335"/>
      <c r="N335"/>
      <c r="O335"/>
    </row>
    <row r="336" spans="1:15" s="199" customFormat="1" ht="12.75">
      <c r="A336" s="4"/>
      <c r="B336" s="4"/>
      <c r="C336" s="4"/>
      <c r="D336" s="4"/>
      <c r="E336" s="4"/>
      <c r="F336" s="4"/>
      <c r="I336" s="221"/>
      <c r="J336" s="71"/>
      <c r="K336" s="206"/>
      <c r="L336" s="2"/>
      <c r="M336"/>
      <c r="N336"/>
      <c r="O336"/>
    </row>
    <row r="337" spans="1:15" s="199" customFormat="1" ht="12.75">
      <c r="A337" s="4"/>
      <c r="B337" s="4"/>
      <c r="C337" s="4"/>
      <c r="D337" s="4"/>
      <c r="E337" s="4"/>
      <c r="F337" s="4"/>
      <c r="I337" s="221"/>
      <c r="J337" s="71"/>
      <c r="K337" s="206"/>
      <c r="L337" s="2"/>
      <c r="M337"/>
      <c r="N337"/>
      <c r="O337"/>
    </row>
    <row r="338" spans="1:15" s="199" customFormat="1" ht="12.75">
      <c r="A338" s="4"/>
      <c r="B338" s="4"/>
      <c r="C338" s="4"/>
      <c r="D338" s="4"/>
      <c r="E338" s="4"/>
      <c r="F338" s="4"/>
      <c r="I338" s="221"/>
      <c r="J338" s="71"/>
      <c r="K338" s="206"/>
      <c r="L338" s="2"/>
      <c r="M338"/>
      <c r="N338"/>
      <c r="O338"/>
    </row>
    <row r="339" spans="1:15" s="199" customFormat="1" ht="12.75">
      <c r="A339" s="4"/>
      <c r="B339" s="4"/>
      <c r="C339" s="4"/>
      <c r="D339" s="4"/>
      <c r="E339" s="4"/>
      <c r="F339" s="4"/>
      <c r="I339" s="221"/>
      <c r="J339" s="71"/>
      <c r="K339" s="206"/>
      <c r="L339" s="2"/>
      <c r="M339"/>
      <c r="N339"/>
      <c r="O339"/>
    </row>
    <row r="340" spans="1:15" s="199" customFormat="1" ht="12.75">
      <c r="A340" s="4"/>
      <c r="B340" s="4"/>
      <c r="C340" s="4"/>
      <c r="D340" s="4"/>
      <c r="E340" s="4"/>
      <c r="F340" s="4"/>
      <c r="I340" s="221"/>
      <c r="J340" s="71"/>
      <c r="K340" s="206"/>
      <c r="L340" s="2"/>
      <c r="M340"/>
      <c r="N340"/>
      <c r="O340"/>
    </row>
    <row r="341" spans="1:15" s="199" customFormat="1" ht="12.75">
      <c r="A341" s="4"/>
      <c r="B341" s="4"/>
      <c r="C341" s="4"/>
      <c r="D341" s="4"/>
      <c r="E341" s="4"/>
      <c r="F341" s="4"/>
      <c r="I341" s="221"/>
      <c r="J341" s="71"/>
      <c r="K341" s="206"/>
      <c r="L341" s="2"/>
      <c r="M341"/>
      <c r="N341"/>
      <c r="O341"/>
    </row>
    <row r="342" spans="1:15" s="199" customFormat="1" ht="12.75">
      <c r="A342" s="4"/>
      <c r="B342" s="4"/>
      <c r="C342" s="4"/>
      <c r="D342" s="4"/>
      <c r="E342" s="4"/>
      <c r="F342" s="4"/>
      <c r="I342" s="221"/>
      <c r="J342" s="71"/>
      <c r="K342" s="206"/>
      <c r="L342" s="2"/>
      <c r="M342"/>
      <c r="N342"/>
      <c r="O342"/>
    </row>
    <row r="343" spans="1:15" s="199" customFormat="1" ht="12.75">
      <c r="A343" s="4"/>
      <c r="B343" s="4"/>
      <c r="C343" s="4"/>
      <c r="D343" s="4"/>
      <c r="E343" s="4"/>
      <c r="F343" s="4"/>
      <c r="I343" s="221"/>
      <c r="J343" s="71"/>
      <c r="K343" s="206"/>
      <c r="L343" s="2"/>
      <c r="M343"/>
      <c r="N343"/>
      <c r="O343"/>
    </row>
    <row r="344" spans="1:15" s="199" customFormat="1" ht="12.75">
      <c r="A344" s="4"/>
      <c r="B344" s="4"/>
      <c r="C344" s="4"/>
      <c r="D344" s="4"/>
      <c r="E344" s="4"/>
      <c r="F344" s="4"/>
      <c r="I344" s="221"/>
      <c r="J344" s="71"/>
      <c r="K344" s="206"/>
      <c r="L344" s="2"/>
      <c r="M344"/>
      <c r="N344"/>
      <c r="O344"/>
    </row>
    <row r="345" spans="1:15" s="199" customFormat="1" ht="12.75">
      <c r="A345" s="4"/>
      <c r="B345" s="4"/>
      <c r="C345" s="4"/>
      <c r="D345" s="4"/>
      <c r="E345" s="4"/>
      <c r="F345" s="4"/>
      <c r="I345" s="221"/>
      <c r="J345" s="71"/>
      <c r="K345" s="206"/>
      <c r="L345" s="2"/>
      <c r="M345"/>
      <c r="N345"/>
      <c r="O345"/>
    </row>
    <row r="346" spans="1:15" s="199" customFormat="1" ht="12.75">
      <c r="A346" s="4"/>
      <c r="B346" s="4"/>
      <c r="C346" s="4"/>
      <c r="D346" s="4"/>
      <c r="E346" s="4"/>
      <c r="F346" s="4"/>
      <c r="I346" s="221"/>
      <c r="J346" s="71"/>
      <c r="K346" s="206"/>
      <c r="L346" s="2"/>
      <c r="M346"/>
      <c r="N346"/>
      <c r="O346"/>
    </row>
    <row r="347" spans="1:15" s="199" customFormat="1" ht="12.75">
      <c r="A347" s="4"/>
      <c r="B347" s="4"/>
      <c r="C347" s="4"/>
      <c r="D347" s="4"/>
      <c r="E347" s="4"/>
      <c r="F347" s="4"/>
      <c r="I347" s="221"/>
      <c r="J347" s="71"/>
      <c r="K347" s="206"/>
      <c r="L347" s="2"/>
      <c r="M347"/>
      <c r="N347"/>
      <c r="O347"/>
    </row>
    <row r="348" spans="1:15" s="199" customFormat="1" ht="12.75">
      <c r="A348" s="4"/>
      <c r="B348" s="4"/>
      <c r="C348" s="4"/>
      <c r="D348" s="4"/>
      <c r="E348" s="4"/>
      <c r="F348" s="4"/>
      <c r="I348" s="221"/>
      <c r="J348" s="71"/>
      <c r="K348" s="206"/>
      <c r="L348" s="2"/>
      <c r="M348"/>
      <c r="N348"/>
      <c r="O348"/>
    </row>
    <row r="349" spans="1:15" s="199" customFormat="1" ht="12.75">
      <c r="A349" s="4"/>
      <c r="B349" s="4"/>
      <c r="C349" s="4"/>
      <c r="D349" s="4"/>
      <c r="E349" s="4"/>
      <c r="F349" s="4"/>
      <c r="I349" s="221"/>
      <c r="J349" s="71"/>
      <c r="K349" s="206"/>
      <c r="L349" s="2"/>
      <c r="M349"/>
      <c r="N349"/>
      <c r="O349"/>
    </row>
    <row r="350" spans="1:15" s="199" customFormat="1" ht="12.75">
      <c r="A350" s="4"/>
      <c r="B350" s="4"/>
      <c r="C350" s="4"/>
      <c r="D350" s="4"/>
      <c r="E350" s="4"/>
      <c r="F350" s="4"/>
      <c r="I350" s="221"/>
      <c r="J350" s="71"/>
      <c r="K350" s="206"/>
      <c r="L350" s="2"/>
      <c r="M350"/>
      <c r="N350"/>
      <c r="O350"/>
    </row>
    <row r="351" spans="1:15" s="199" customFormat="1" ht="12.75">
      <c r="A351" s="4"/>
      <c r="B351" s="4"/>
      <c r="C351" s="4"/>
      <c r="D351" s="4"/>
      <c r="E351" s="4"/>
      <c r="F351" s="4"/>
      <c r="I351" s="221"/>
      <c r="J351" s="71"/>
      <c r="K351" s="206"/>
      <c r="L351" s="2"/>
      <c r="M351"/>
      <c r="N351"/>
      <c r="O351"/>
    </row>
    <row r="352" spans="1:15" s="199" customFormat="1" ht="12.75">
      <c r="A352" s="4"/>
      <c r="B352" s="4"/>
      <c r="C352" s="4"/>
      <c r="D352" s="4"/>
      <c r="E352" s="4"/>
      <c r="F352" s="4"/>
      <c r="I352" s="221"/>
      <c r="J352" s="71"/>
      <c r="K352" s="206"/>
      <c r="L352" s="2"/>
      <c r="M352"/>
      <c r="N352"/>
      <c r="O352"/>
    </row>
    <row r="353" spans="1:15" s="199" customFormat="1" ht="12.75">
      <c r="A353" s="4"/>
      <c r="B353" s="4"/>
      <c r="C353" s="4"/>
      <c r="D353" s="4"/>
      <c r="E353" s="4"/>
      <c r="F353" s="4"/>
      <c r="I353" s="221"/>
      <c r="J353" s="71"/>
      <c r="K353" s="206"/>
      <c r="L353" s="2"/>
      <c r="M353"/>
      <c r="N353"/>
      <c r="O353"/>
    </row>
    <row r="354" spans="1:15" s="199" customFormat="1" ht="12.75">
      <c r="A354" s="4"/>
      <c r="B354" s="4"/>
      <c r="C354" s="4"/>
      <c r="D354" s="4"/>
      <c r="E354" s="4"/>
      <c r="F354" s="4"/>
      <c r="I354" s="221"/>
      <c r="J354" s="71"/>
      <c r="K354" s="206"/>
      <c r="L354" s="2"/>
      <c r="M354"/>
      <c r="N354"/>
      <c r="O354"/>
    </row>
    <row r="355" spans="1:15" s="199" customFormat="1" ht="12.75">
      <c r="A355" s="4"/>
      <c r="B355" s="4"/>
      <c r="C355" s="4"/>
      <c r="D355" s="4"/>
      <c r="E355" s="4"/>
      <c r="F355" s="4"/>
      <c r="I355" s="221"/>
      <c r="J355" s="71"/>
      <c r="K355" s="206"/>
      <c r="L355" s="2"/>
      <c r="M355"/>
      <c r="N355"/>
      <c r="O355"/>
    </row>
    <row r="356" spans="1:15" s="199" customFormat="1" ht="12.75">
      <c r="A356" s="4"/>
      <c r="B356" s="4"/>
      <c r="C356" s="4"/>
      <c r="D356" s="4"/>
      <c r="E356" s="4"/>
      <c r="F356" s="4"/>
      <c r="I356" s="221"/>
      <c r="J356" s="71"/>
      <c r="K356" s="206"/>
      <c r="L356" s="2"/>
      <c r="M356"/>
      <c r="N356"/>
      <c r="O356"/>
    </row>
    <row r="357" spans="1:15" s="199" customFormat="1" ht="12.75">
      <c r="A357" s="4"/>
      <c r="B357" s="4"/>
      <c r="C357" s="4"/>
      <c r="D357" s="4"/>
      <c r="E357" s="4"/>
      <c r="F357" s="4"/>
      <c r="I357" s="221"/>
      <c r="J357" s="71"/>
      <c r="K357" s="206"/>
      <c r="L357" s="2"/>
      <c r="M357"/>
      <c r="N357"/>
      <c r="O357"/>
    </row>
    <row r="358" spans="1:15" s="199" customFormat="1" ht="12.75">
      <c r="A358" s="4"/>
      <c r="B358" s="4"/>
      <c r="C358" s="4"/>
      <c r="D358" s="4"/>
      <c r="E358" s="4"/>
      <c r="F358" s="4"/>
      <c r="I358" s="221"/>
      <c r="J358" s="71"/>
      <c r="K358" s="206"/>
      <c r="L358" s="2"/>
      <c r="M358"/>
      <c r="N358"/>
      <c r="O358"/>
    </row>
    <row r="359" spans="1:15" s="199" customFormat="1" ht="12.75">
      <c r="A359" s="4"/>
      <c r="B359" s="4"/>
      <c r="C359" s="4"/>
      <c r="D359" s="4"/>
      <c r="E359" s="4"/>
      <c r="F359" s="4"/>
      <c r="I359" s="221"/>
      <c r="J359" s="71"/>
      <c r="K359" s="206"/>
      <c r="L359" s="2"/>
      <c r="M359"/>
      <c r="N359"/>
      <c r="O359"/>
    </row>
    <row r="360" spans="1:15" s="199" customFormat="1" ht="12.75">
      <c r="A360" s="4"/>
      <c r="B360" s="4"/>
      <c r="C360" s="4"/>
      <c r="D360" s="4"/>
      <c r="E360" s="4"/>
      <c r="F360" s="4"/>
      <c r="I360" s="221"/>
      <c r="J360" s="71"/>
      <c r="K360" s="206"/>
      <c r="L360" s="2"/>
      <c r="M360"/>
      <c r="N360"/>
      <c r="O360"/>
    </row>
    <row r="361" spans="1:15" s="199" customFormat="1" ht="12.75">
      <c r="A361" s="4"/>
      <c r="B361" s="4"/>
      <c r="C361" s="4"/>
      <c r="D361" s="4"/>
      <c r="E361" s="4"/>
      <c r="F361" s="4"/>
      <c r="I361" s="221"/>
      <c r="J361" s="71"/>
      <c r="K361" s="206"/>
      <c r="L361" s="2"/>
      <c r="M361"/>
      <c r="N361"/>
      <c r="O361"/>
    </row>
    <row r="362" spans="1:15" s="199" customFormat="1" ht="12.75">
      <c r="A362" s="4"/>
      <c r="B362" s="4"/>
      <c r="C362" s="4"/>
      <c r="D362" s="4"/>
      <c r="E362" s="4"/>
      <c r="F362" s="4"/>
      <c r="I362" s="221"/>
      <c r="J362" s="71"/>
      <c r="K362" s="206"/>
      <c r="L362" s="2"/>
      <c r="M362"/>
      <c r="N362"/>
      <c r="O362"/>
    </row>
    <row r="363" spans="1:15" s="199" customFormat="1" ht="12.75">
      <c r="A363" s="4"/>
      <c r="B363" s="4"/>
      <c r="C363" s="4"/>
      <c r="D363" s="4"/>
      <c r="E363" s="4"/>
      <c r="F363" s="4"/>
      <c r="I363" s="221"/>
      <c r="J363" s="71"/>
      <c r="K363" s="206"/>
      <c r="L363" s="2"/>
      <c r="M363"/>
      <c r="N363"/>
      <c r="O363"/>
    </row>
    <row r="364" spans="1:15" s="199" customFormat="1" ht="12.75">
      <c r="A364" s="4"/>
      <c r="B364" s="4"/>
      <c r="C364" s="4"/>
      <c r="D364" s="4"/>
      <c r="E364" s="4"/>
      <c r="F364" s="4"/>
      <c r="I364" s="221"/>
      <c r="J364" s="71"/>
      <c r="K364" s="206"/>
      <c r="L364" s="2"/>
      <c r="M364"/>
      <c r="N364"/>
      <c r="O364"/>
    </row>
    <row r="365" spans="1:15" s="199" customFormat="1" ht="12.75">
      <c r="A365" s="4"/>
      <c r="B365" s="4"/>
      <c r="C365" s="4"/>
      <c r="D365" s="4"/>
      <c r="E365" s="4"/>
      <c r="F365" s="4"/>
      <c r="I365" s="221"/>
      <c r="J365" s="71"/>
      <c r="K365" s="206"/>
      <c r="L365" s="2"/>
      <c r="M365"/>
      <c r="N365"/>
      <c r="O365"/>
    </row>
    <row r="366" spans="1:15" s="199" customFormat="1" ht="12.75">
      <c r="A366" s="4"/>
      <c r="B366" s="4"/>
      <c r="C366" s="4"/>
      <c r="D366" s="4"/>
      <c r="E366" s="4"/>
      <c r="F366" s="4"/>
      <c r="I366" s="221"/>
      <c r="J366" s="71"/>
      <c r="K366" s="206"/>
      <c r="L366" s="2"/>
      <c r="M366"/>
      <c r="N366"/>
      <c r="O366"/>
    </row>
    <row r="367" spans="1:15" s="199" customFormat="1" ht="12.75">
      <c r="A367" s="4"/>
      <c r="B367" s="4"/>
      <c r="C367" s="4"/>
      <c r="D367" s="4"/>
      <c r="E367" s="4"/>
      <c r="F367" s="4"/>
      <c r="I367" s="221"/>
      <c r="J367" s="71"/>
      <c r="K367" s="206"/>
      <c r="L367" s="2"/>
      <c r="M367"/>
      <c r="N367"/>
      <c r="O367"/>
    </row>
    <row r="368" spans="1:15" s="199" customFormat="1" ht="12.75">
      <c r="A368" s="4"/>
      <c r="B368" s="4"/>
      <c r="C368" s="4"/>
      <c r="D368" s="4"/>
      <c r="E368" s="4"/>
      <c r="F368" s="4"/>
      <c r="I368" s="221"/>
      <c r="J368" s="71"/>
      <c r="K368" s="206"/>
      <c r="L368" s="2"/>
      <c r="M368"/>
      <c r="N368"/>
      <c r="O368"/>
    </row>
    <row r="369" spans="1:15" s="199" customFormat="1" ht="12.75">
      <c r="A369" s="4"/>
      <c r="B369" s="4"/>
      <c r="C369" s="4"/>
      <c r="D369" s="4"/>
      <c r="E369" s="4"/>
      <c r="F369" s="4"/>
      <c r="I369" s="221"/>
      <c r="J369" s="71"/>
      <c r="K369" s="206"/>
      <c r="L369" s="2"/>
      <c r="M369"/>
      <c r="N369"/>
      <c r="O369"/>
    </row>
    <row r="370" spans="1:15" s="199" customFormat="1" ht="12.75">
      <c r="A370" s="4"/>
      <c r="B370" s="4"/>
      <c r="C370" s="4"/>
      <c r="D370" s="4"/>
      <c r="E370" s="4"/>
      <c r="F370" s="4"/>
      <c r="I370" s="221"/>
      <c r="J370" s="71"/>
      <c r="K370" s="206"/>
      <c r="L370" s="2"/>
      <c r="M370"/>
      <c r="N370"/>
      <c r="O370"/>
    </row>
    <row r="371" spans="1:15" s="199" customFormat="1" ht="12.75">
      <c r="A371" s="4"/>
      <c r="B371" s="4"/>
      <c r="C371" s="4"/>
      <c r="D371" s="4"/>
      <c r="E371" s="4"/>
      <c r="F371" s="4"/>
      <c r="I371" s="221"/>
      <c r="J371" s="71"/>
      <c r="K371" s="206"/>
      <c r="L371" s="2"/>
      <c r="M371"/>
      <c r="N371"/>
      <c r="O371"/>
    </row>
    <row r="372" spans="1:15" s="199" customFormat="1" ht="12.75">
      <c r="A372" s="4"/>
      <c r="B372" s="4"/>
      <c r="C372" s="4"/>
      <c r="D372" s="4"/>
      <c r="E372" s="4"/>
      <c r="F372" s="4"/>
      <c r="I372" s="221"/>
      <c r="J372" s="71"/>
      <c r="K372" s="206"/>
      <c r="L372" s="2"/>
      <c r="M372"/>
      <c r="N372"/>
      <c r="O372"/>
    </row>
    <row r="373" spans="1:15" s="199" customFormat="1" ht="12.75">
      <c r="A373" s="4"/>
      <c r="B373" s="4"/>
      <c r="C373" s="4"/>
      <c r="D373" s="4"/>
      <c r="E373" s="4"/>
      <c r="F373" s="4"/>
      <c r="I373" s="221"/>
      <c r="J373" s="71"/>
      <c r="K373" s="206"/>
      <c r="L373" s="2"/>
      <c r="M373"/>
      <c r="N373"/>
      <c r="O373"/>
    </row>
    <row r="374" spans="1:15" s="199" customFormat="1" ht="12.75">
      <c r="A374" s="4"/>
      <c r="B374" s="4"/>
      <c r="C374" s="4"/>
      <c r="D374" s="4"/>
      <c r="E374" s="4"/>
      <c r="F374" s="4"/>
      <c r="I374" s="221"/>
      <c r="J374" s="71"/>
      <c r="K374" s="206"/>
      <c r="L374" s="2"/>
      <c r="M374"/>
      <c r="N374"/>
      <c r="O374"/>
    </row>
    <row r="375" spans="1:15" s="199" customFormat="1" ht="12.75">
      <c r="A375" s="4"/>
      <c r="B375" s="4"/>
      <c r="C375" s="4"/>
      <c r="D375" s="4"/>
      <c r="E375" s="4"/>
      <c r="F375" s="4"/>
      <c r="I375" s="221"/>
      <c r="J375" s="71"/>
      <c r="K375" s="206"/>
      <c r="L375" s="2"/>
      <c r="M375"/>
      <c r="N375"/>
      <c r="O375"/>
    </row>
    <row r="376" spans="1:15" s="199" customFormat="1" ht="12.75">
      <c r="A376" s="4"/>
      <c r="B376" s="4"/>
      <c r="C376" s="4"/>
      <c r="D376" s="4"/>
      <c r="E376" s="4"/>
      <c r="F376" s="4"/>
      <c r="I376" s="221"/>
      <c r="J376" s="71"/>
      <c r="K376" s="206"/>
      <c r="L376" s="2"/>
      <c r="M376"/>
      <c r="N376"/>
      <c r="O376"/>
    </row>
    <row r="377" spans="1:15" s="199" customFormat="1" ht="12.75">
      <c r="A377" s="4"/>
      <c r="B377" s="4"/>
      <c r="C377" s="4"/>
      <c r="D377" s="4"/>
      <c r="E377" s="4"/>
      <c r="F377" s="4"/>
      <c r="I377" s="221"/>
      <c r="J377" s="71"/>
      <c r="K377" s="206"/>
      <c r="L377" s="2"/>
      <c r="M377"/>
      <c r="N377"/>
      <c r="O377"/>
    </row>
    <row r="378" spans="1:15" s="199" customFormat="1" ht="12.75">
      <c r="A378" s="4"/>
      <c r="B378" s="4"/>
      <c r="C378" s="4"/>
      <c r="D378" s="4"/>
      <c r="E378" s="4"/>
      <c r="F378" s="4"/>
      <c r="I378" s="221"/>
      <c r="J378" s="71"/>
      <c r="K378" s="206"/>
      <c r="L378" s="2"/>
      <c r="M378"/>
      <c r="N378"/>
      <c r="O378"/>
    </row>
    <row r="379" spans="1:15" s="199" customFormat="1" ht="12.75">
      <c r="A379" s="4"/>
      <c r="B379" s="4"/>
      <c r="C379" s="4"/>
      <c r="D379" s="4"/>
      <c r="E379" s="4"/>
      <c r="F379" s="4"/>
      <c r="I379" s="221"/>
      <c r="J379" s="71"/>
      <c r="K379" s="206"/>
      <c r="L379" s="2"/>
      <c r="M379"/>
      <c r="N379"/>
      <c r="O379"/>
    </row>
    <row r="380" spans="1:15" s="199" customFormat="1" ht="12.75">
      <c r="A380" s="4"/>
      <c r="B380" s="4"/>
      <c r="C380" s="4"/>
      <c r="D380" s="4"/>
      <c r="E380" s="4"/>
      <c r="F380" s="4"/>
      <c r="I380" s="221"/>
      <c r="J380" s="71"/>
      <c r="K380" s="206"/>
      <c r="L380" s="2"/>
      <c r="M380"/>
      <c r="N380"/>
      <c r="O380"/>
    </row>
    <row r="381" spans="1:15" s="199" customFormat="1" ht="12.75">
      <c r="A381" s="4"/>
      <c r="B381" s="4"/>
      <c r="C381" s="4"/>
      <c r="D381" s="4"/>
      <c r="E381" s="4"/>
      <c r="F381" s="4"/>
      <c r="I381" s="221"/>
      <c r="J381" s="71"/>
      <c r="K381" s="206"/>
      <c r="L381" s="2"/>
      <c r="M381"/>
      <c r="N381"/>
      <c r="O381"/>
    </row>
    <row r="382" spans="1:15" s="199" customFormat="1" ht="12.75">
      <c r="A382" s="4"/>
      <c r="B382" s="4"/>
      <c r="C382" s="4"/>
      <c r="D382" s="4"/>
      <c r="E382" s="4"/>
      <c r="F382" s="4"/>
      <c r="I382" s="221"/>
      <c r="J382" s="71"/>
      <c r="K382" s="206"/>
      <c r="L382" s="2"/>
      <c r="M382"/>
      <c r="N382"/>
      <c r="O382"/>
    </row>
    <row r="383" spans="1:15" s="199" customFormat="1" ht="12.75">
      <c r="A383" s="4"/>
      <c r="B383" s="4"/>
      <c r="C383" s="4"/>
      <c r="D383" s="4"/>
      <c r="E383" s="4"/>
      <c r="F383" s="4"/>
      <c r="I383" s="221"/>
      <c r="J383" s="71"/>
      <c r="K383" s="206"/>
      <c r="L383" s="2"/>
      <c r="M383"/>
      <c r="N383"/>
      <c r="O383"/>
    </row>
    <row r="384" spans="1:15" s="199" customFormat="1" ht="12.75">
      <c r="A384" s="4"/>
      <c r="B384" s="4"/>
      <c r="C384" s="4"/>
      <c r="D384" s="4"/>
      <c r="E384" s="4"/>
      <c r="F384" s="4"/>
      <c r="I384" s="221"/>
      <c r="J384" s="71"/>
      <c r="K384" s="206"/>
      <c r="L384" s="2"/>
      <c r="M384"/>
      <c r="N384"/>
      <c r="O384"/>
    </row>
    <row r="385" spans="1:15" s="199" customFormat="1" ht="12.75">
      <c r="A385" s="4"/>
      <c r="B385" s="4"/>
      <c r="C385" s="4"/>
      <c r="D385" s="4"/>
      <c r="E385" s="4"/>
      <c r="F385" s="4"/>
      <c r="I385" s="221"/>
      <c r="J385" s="71"/>
      <c r="K385" s="206"/>
      <c r="L385" s="2"/>
      <c r="M385"/>
      <c r="N385"/>
      <c r="O385"/>
    </row>
    <row r="386" spans="1:15" s="199" customFormat="1" ht="12.75">
      <c r="A386" s="4"/>
      <c r="B386" s="4"/>
      <c r="C386" s="4"/>
      <c r="D386" s="4"/>
      <c r="E386" s="4"/>
      <c r="F386" s="4"/>
      <c r="I386" s="221"/>
      <c r="J386" s="71"/>
      <c r="K386" s="206"/>
      <c r="L386" s="2"/>
      <c r="M386"/>
      <c r="N386"/>
      <c r="O386"/>
    </row>
    <row r="387" spans="1:15" s="199" customFormat="1" ht="12.75">
      <c r="A387" s="4"/>
      <c r="B387" s="4"/>
      <c r="C387" s="4"/>
      <c r="D387" s="4"/>
      <c r="E387" s="4"/>
      <c r="F387" s="4"/>
      <c r="I387" s="221"/>
      <c r="J387" s="71"/>
      <c r="K387" s="206"/>
      <c r="L387" s="2"/>
      <c r="M387"/>
      <c r="N387"/>
      <c r="O387"/>
    </row>
    <row r="388" spans="1:15" s="199" customFormat="1" ht="12.75">
      <c r="A388" s="4"/>
      <c r="B388" s="4"/>
      <c r="C388" s="4"/>
      <c r="D388" s="4"/>
      <c r="E388" s="4"/>
      <c r="F388" s="4"/>
      <c r="I388" s="221"/>
      <c r="J388" s="71"/>
      <c r="K388" s="206"/>
      <c r="L388" s="2"/>
      <c r="M388"/>
      <c r="N388"/>
      <c r="O388"/>
    </row>
    <row r="389" spans="1:15" s="199" customFormat="1" ht="12.75">
      <c r="A389" s="4"/>
      <c r="B389" s="4"/>
      <c r="C389" s="4"/>
      <c r="D389" s="4"/>
      <c r="E389" s="4"/>
      <c r="F389" s="4"/>
      <c r="I389" s="221"/>
      <c r="J389" s="71"/>
      <c r="K389" s="206"/>
      <c r="L389" s="2"/>
      <c r="M389"/>
      <c r="N389"/>
      <c r="O389"/>
    </row>
    <row r="390" spans="1:15" s="199" customFormat="1" ht="12.75">
      <c r="A390" s="4"/>
      <c r="B390" s="4"/>
      <c r="C390" s="4"/>
      <c r="D390" s="4"/>
      <c r="E390" s="4"/>
      <c r="F390" s="4"/>
      <c r="I390" s="221"/>
      <c r="J390" s="71"/>
      <c r="K390" s="206"/>
      <c r="L390" s="2"/>
      <c r="M390"/>
      <c r="N390"/>
      <c r="O390"/>
    </row>
    <row r="391" spans="1:15" s="199" customFormat="1" ht="12.75">
      <c r="A391" s="4"/>
      <c r="B391" s="4"/>
      <c r="C391" s="4"/>
      <c r="D391" s="4"/>
      <c r="E391" s="4"/>
      <c r="F391" s="4"/>
      <c r="I391" s="221"/>
      <c r="J391" s="71"/>
      <c r="K391" s="206"/>
      <c r="L391" s="2"/>
      <c r="M391"/>
      <c r="N391"/>
      <c r="O391"/>
    </row>
    <row r="392" spans="1:15" s="199" customFormat="1" ht="12.75">
      <c r="A392" s="4"/>
      <c r="B392" s="4"/>
      <c r="C392" s="4"/>
      <c r="D392" s="4"/>
      <c r="E392" s="4"/>
      <c r="F392" s="4"/>
      <c r="I392" s="221"/>
      <c r="J392" s="71"/>
      <c r="K392" s="206"/>
      <c r="L392" s="2"/>
      <c r="M392"/>
      <c r="N392"/>
      <c r="O392"/>
    </row>
    <row r="393" spans="1:15" s="199" customFormat="1" ht="12.75">
      <c r="A393" s="4"/>
      <c r="B393" s="4"/>
      <c r="C393" s="4"/>
      <c r="D393" s="4"/>
      <c r="E393" s="4"/>
      <c r="F393" s="4"/>
      <c r="I393" s="221"/>
      <c r="J393" s="71"/>
      <c r="K393" s="206"/>
      <c r="L393" s="2"/>
      <c r="M393"/>
      <c r="N393"/>
      <c r="O393"/>
    </row>
    <row r="394" spans="1:15" s="199" customFormat="1" ht="12.75">
      <c r="A394" s="4"/>
      <c r="B394" s="4"/>
      <c r="C394" s="4"/>
      <c r="D394" s="4"/>
      <c r="E394" s="4"/>
      <c r="F394" s="4"/>
      <c r="I394" s="221"/>
      <c r="J394" s="71"/>
      <c r="K394" s="206"/>
      <c r="L394" s="2"/>
      <c r="M394"/>
      <c r="N394"/>
      <c r="O394"/>
    </row>
    <row r="395" spans="1:15" s="199" customFormat="1" ht="12.75">
      <c r="A395" s="4"/>
      <c r="B395" s="4"/>
      <c r="C395" s="4"/>
      <c r="D395" s="4"/>
      <c r="E395" s="4"/>
      <c r="F395" s="4"/>
      <c r="I395" s="221"/>
      <c r="J395" s="71"/>
      <c r="K395" s="206"/>
      <c r="L395" s="2"/>
      <c r="M395"/>
      <c r="N395"/>
      <c r="O395"/>
    </row>
    <row r="396" spans="1:15" s="199" customFormat="1" ht="12.75">
      <c r="A396" s="4"/>
      <c r="B396" s="4"/>
      <c r="C396" s="4"/>
      <c r="D396" s="4"/>
      <c r="E396" s="4"/>
      <c r="F396" s="4"/>
      <c r="I396" s="221"/>
      <c r="J396" s="71"/>
      <c r="K396" s="206"/>
      <c r="L396" s="2"/>
      <c r="M396"/>
      <c r="N396"/>
      <c r="O396"/>
    </row>
    <row r="397" spans="1:15" s="199" customFormat="1" ht="12.75">
      <c r="A397" s="4"/>
      <c r="B397" s="4"/>
      <c r="C397" s="4"/>
      <c r="D397" s="4"/>
      <c r="E397" s="4"/>
      <c r="F397" s="4"/>
      <c r="I397" s="221"/>
      <c r="J397" s="71"/>
      <c r="K397" s="206"/>
      <c r="L397" s="2"/>
      <c r="M397"/>
      <c r="N397"/>
      <c r="O397"/>
    </row>
    <row r="398" spans="1:15" s="199" customFormat="1" ht="12.75">
      <c r="A398" s="4"/>
      <c r="B398" s="4"/>
      <c r="C398" s="4"/>
      <c r="D398" s="4"/>
      <c r="E398" s="4"/>
      <c r="F398" s="4"/>
      <c r="I398" s="221"/>
      <c r="J398" s="71"/>
      <c r="K398" s="206"/>
      <c r="L398" s="2"/>
      <c r="M398"/>
      <c r="N398"/>
      <c r="O398"/>
    </row>
    <row r="399" spans="1:15" s="199" customFormat="1" ht="12.75">
      <c r="A399" s="4"/>
      <c r="B399" s="4"/>
      <c r="C399" s="4"/>
      <c r="D399" s="4"/>
      <c r="E399" s="4"/>
      <c r="F399" s="4"/>
      <c r="I399" s="221"/>
      <c r="J399" s="71"/>
      <c r="K399" s="206"/>
      <c r="L399" s="2"/>
      <c r="M399"/>
      <c r="N399"/>
      <c r="O399"/>
    </row>
    <row r="400" spans="1:15" s="199" customFormat="1" ht="12.75">
      <c r="A400" s="4"/>
      <c r="B400" s="4"/>
      <c r="C400" s="4"/>
      <c r="D400" s="4"/>
      <c r="E400" s="4"/>
      <c r="F400" s="4"/>
      <c r="I400" s="221"/>
      <c r="J400" s="71"/>
      <c r="K400" s="206"/>
      <c r="L400" s="2"/>
      <c r="M400"/>
      <c r="N400"/>
      <c r="O400"/>
    </row>
    <row r="401" spans="1:15" s="199" customFormat="1" ht="12.75">
      <c r="A401" s="4"/>
      <c r="B401" s="4"/>
      <c r="C401" s="4"/>
      <c r="D401" s="4"/>
      <c r="E401" s="4"/>
      <c r="F401" s="4"/>
      <c r="I401" s="221"/>
      <c r="J401" s="71"/>
      <c r="K401" s="206"/>
      <c r="L401" s="2"/>
      <c r="M401"/>
      <c r="N401"/>
      <c r="O401"/>
    </row>
    <row r="402" spans="1:15" s="199" customFormat="1" ht="12.75">
      <c r="A402" s="4"/>
      <c r="B402" s="4"/>
      <c r="C402" s="4"/>
      <c r="D402" s="4"/>
      <c r="E402" s="4"/>
      <c r="F402" s="4"/>
      <c r="I402" s="221"/>
      <c r="J402" s="71"/>
      <c r="K402" s="206"/>
      <c r="L402" s="2"/>
      <c r="M402"/>
      <c r="N402"/>
      <c r="O402"/>
    </row>
    <row r="403" spans="1:15" s="199" customFormat="1" ht="12.75">
      <c r="A403" s="4"/>
      <c r="B403" s="4"/>
      <c r="C403" s="4"/>
      <c r="D403" s="4"/>
      <c r="E403" s="4"/>
      <c r="F403" s="4"/>
      <c r="I403" s="221"/>
      <c r="J403" s="71"/>
      <c r="K403" s="206"/>
      <c r="L403" s="2"/>
      <c r="M403"/>
      <c r="N403"/>
      <c r="O403"/>
    </row>
    <row r="404" spans="1:15" s="199" customFormat="1" ht="12.75">
      <c r="A404" s="4"/>
      <c r="B404" s="4"/>
      <c r="C404" s="4"/>
      <c r="D404" s="4"/>
      <c r="E404" s="4"/>
      <c r="F404" s="4"/>
      <c r="I404" s="221"/>
      <c r="J404" s="71"/>
      <c r="K404" s="206"/>
      <c r="L404" s="2"/>
      <c r="M404"/>
      <c r="N404"/>
      <c r="O404"/>
    </row>
    <row r="405" spans="1:15" s="199" customFormat="1" ht="12.75">
      <c r="A405" s="4"/>
      <c r="B405" s="4"/>
      <c r="C405" s="4"/>
      <c r="D405" s="4"/>
      <c r="E405" s="4"/>
      <c r="F405" s="4"/>
      <c r="I405" s="221"/>
      <c r="J405" s="71"/>
      <c r="K405" s="206"/>
      <c r="L405" s="2"/>
      <c r="M405"/>
      <c r="N405"/>
      <c r="O405"/>
    </row>
    <row r="406" spans="1:15" s="199" customFormat="1" ht="12.75">
      <c r="A406" s="4"/>
      <c r="B406" s="4"/>
      <c r="C406" s="4"/>
      <c r="D406" s="4"/>
      <c r="E406" s="4"/>
      <c r="F406" s="4"/>
      <c r="I406" s="221"/>
      <c r="J406" s="71"/>
      <c r="K406" s="206"/>
      <c r="L406" s="2"/>
      <c r="M406"/>
      <c r="N406"/>
      <c r="O406"/>
    </row>
    <row r="407" spans="1:15" s="199" customFormat="1" ht="12.75">
      <c r="A407" s="4"/>
      <c r="B407" s="4"/>
      <c r="C407" s="4"/>
      <c r="D407" s="4"/>
      <c r="E407" s="4"/>
      <c r="F407" s="4"/>
      <c r="I407" s="221"/>
      <c r="J407" s="71"/>
      <c r="K407" s="206"/>
      <c r="L407" s="2"/>
      <c r="M407"/>
      <c r="N407"/>
      <c r="O407"/>
    </row>
    <row r="408" spans="1:15" s="199" customFormat="1" ht="12.75">
      <c r="A408" s="4"/>
      <c r="B408" s="4"/>
      <c r="C408" s="4"/>
      <c r="D408" s="4"/>
      <c r="E408" s="4"/>
      <c r="F408" s="4"/>
      <c r="I408" s="221"/>
      <c r="J408" s="71"/>
      <c r="K408" s="206"/>
      <c r="L408" s="2"/>
      <c r="M408"/>
      <c r="N408"/>
      <c r="O408"/>
    </row>
    <row r="409" spans="1:15" s="199" customFormat="1" ht="12.75">
      <c r="A409" s="4"/>
      <c r="B409" s="4"/>
      <c r="C409" s="4"/>
      <c r="D409" s="4"/>
      <c r="E409" s="4"/>
      <c r="F409" s="4"/>
      <c r="I409" s="221"/>
      <c r="J409" s="71"/>
      <c r="K409" s="206"/>
      <c r="L409" s="2"/>
      <c r="M409"/>
      <c r="N409"/>
      <c r="O409"/>
    </row>
    <row r="410" spans="1:15" s="199" customFormat="1" ht="12.75">
      <c r="A410" s="4"/>
      <c r="B410" s="4"/>
      <c r="C410" s="4"/>
      <c r="D410" s="4"/>
      <c r="E410" s="4"/>
      <c r="F410" s="4"/>
      <c r="I410" s="221"/>
      <c r="J410" s="71"/>
      <c r="K410" s="206"/>
      <c r="L410" s="2"/>
      <c r="M410"/>
      <c r="N410"/>
      <c r="O410"/>
    </row>
    <row r="411" spans="1:15" s="199" customFormat="1" ht="12.75">
      <c r="A411" s="4"/>
      <c r="B411" s="4"/>
      <c r="C411" s="4"/>
      <c r="D411" s="4"/>
      <c r="E411" s="4"/>
      <c r="F411" s="4"/>
      <c r="I411" s="221"/>
      <c r="J411" s="71"/>
      <c r="K411" s="206"/>
      <c r="L411" s="2"/>
      <c r="M411"/>
      <c r="N411"/>
      <c r="O411"/>
    </row>
    <row r="412" spans="1:15" s="199" customFormat="1" ht="12.75">
      <c r="A412" s="4"/>
      <c r="B412" s="4"/>
      <c r="C412" s="4"/>
      <c r="D412" s="4"/>
      <c r="E412" s="4"/>
      <c r="F412" s="4"/>
      <c r="I412" s="221"/>
      <c r="J412" s="71"/>
      <c r="K412" s="206"/>
      <c r="L412" s="2"/>
      <c r="M412"/>
      <c r="N412"/>
      <c r="O412"/>
    </row>
    <row r="413" spans="1:15" s="199" customFormat="1" ht="12.75">
      <c r="A413" s="4"/>
      <c r="B413" s="4"/>
      <c r="C413" s="4"/>
      <c r="D413" s="4"/>
      <c r="E413" s="4"/>
      <c r="F413" s="4"/>
      <c r="I413" s="221"/>
      <c r="J413" s="71"/>
      <c r="K413" s="206"/>
      <c r="L413" s="2"/>
      <c r="M413"/>
      <c r="N413"/>
      <c r="O413"/>
    </row>
    <row r="414" spans="1:15" s="199" customFormat="1" ht="12.75">
      <c r="A414" s="4"/>
      <c r="B414" s="4"/>
      <c r="C414" s="4"/>
      <c r="D414" s="4"/>
      <c r="E414" s="4"/>
      <c r="F414" s="4"/>
      <c r="I414" s="221"/>
      <c r="J414" s="71"/>
      <c r="K414" s="206"/>
      <c r="L414" s="2"/>
      <c r="M414"/>
      <c r="N414"/>
      <c r="O414"/>
    </row>
    <row r="415" spans="1:15" s="199" customFormat="1" ht="12.75">
      <c r="A415" s="4"/>
      <c r="B415" s="4"/>
      <c r="C415" s="4"/>
      <c r="D415" s="4"/>
      <c r="E415" s="4"/>
      <c r="F415" s="4"/>
      <c r="I415" s="221"/>
      <c r="J415" s="71"/>
      <c r="K415" s="206"/>
      <c r="L415" s="2"/>
      <c r="M415"/>
      <c r="N415"/>
      <c r="O415"/>
    </row>
    <row r="416" spans="1:15" s="199" customFormat="1" ht="12.75">
      <c r="A416" s="4"/>
      <c r="B416" s="4"/>
      <c r="C416" s="4"/>
      <c r="D416" s="4"/>
      <c r="E416" s="4"/>
      <c r="F416" s="4"/>
      <c r="I416" s="221"/>
      <c r="J416" s="71"/>
      <c r="K416" s="206"/>
      <c r="L416" s="2"/>
      <c r="M416"/>
      <c r="N416"/>
      <c r="O416"/>
    </row>
    <row r="417" spans="1:15" s="199" customFormat="1" ht="12.75">
      <c r="A417" s="4"/>
      <c r="B417" s="4"/>
      <c r="C417" s="4"/>
      <c r="D417" s="4"/>
      <c r="E417" s="4"/>
      <c r="F417" s="4"/>
      <c r="I417" s="221"/>
      <c r="J417" s="71"/>
      <c r="K417" s="206"/>
      <c r="L417" s="2"/>
      <c r="M417"/>
      <c r="N417"/>
      <c r="O417"/>
    </row>
  </sheetData>
  <sheetProtection/>
  <mergeCells count="13">
    <mergeCell ref="A5:I5"/>
    <mergeCell ref="A6:I6"/>
    <mergeCell ref="G1:I1"/>
    <mergeCell ref="G2:I2"/>
    <mergeCell ref="G3:I3"/>
    <mergeCell ref="G4:I4"/>
    <mergeCell ref="G8:I8"/>
    <mergeCell ref="A8:A9"/>
    <mergeCell ref="B8:B9"/>
    <mergeCell ref="C8:C9"/>
    <mergeCell ref="D8:D9"/>
    <mergeCell ref="E8:E9"/>
    <mergeCell ref="F8:F9"/>
  </mergeCells>
  <printOptions/>
  <pageMargins left="0.5511811023622047" right="0.1968503937007874" top="0.3937007874015748" bottom="0.3937007874015748" header="0.35433070866141736" footer="0.4724409448818898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44"/>
  <sheetViews>
    <sheetView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F270" sqref="F270"/>
    </sheetView>
  </sheetViews>
  <sheetFormatPr defaultColWidth="9.00390625" defaultRowHeight="12.75"/>
  <cols>
    <col min="1" max="1" width="71.375" style="199" customWidth="1"/>
    <col min="2" max="3" width="5.25390625" style="199" customWidth="1"/>
    <col min="4" max="4" width="5.00390625" style="199" customWidth="1"/>
    <col min="5" max="5" width="14.375" style="199" customWidth="1"/>
    <col min="6" max="6" width="5.25390625" style="199" customWidth="1"/>
    <col min="7" max="7" width="11.00390625" style="199" customWidth="1"/>
    <col min="8" max="8" width="11.125" style="199" customWidth="1"/>
    <col min="9" max="9" width="11.625" style="221" customWidth="1"/>
    <col min="10" max="10" width="6.00390625" style="71" customWidth="1"/>
    <col min="11" max="11" width="9.125" style="206" customWidth="1"/>
    <col min="12" max="12" width="9.625" style="2" bestFit="1" customWidth="1"/>
  </cols>
  <sheetData>
    <row r="1" spans="7:9" ht="12.75">
      <c r="G1" s="667" t="s">
        <v>662</v>
      </c>
      <c r="H1" s="667"/>
      <c r="I1" s="667"/>
    </row>
    <row r="2" spans="7:9" ht="12.75">
      <c r="G2" s="667" t="s">
        <v>302</v>
      </c>
      <c r="H2" s="667"/>
      <c r="I2" s="667"/>
    </row>
    <row r="3" spans="7:9" ht="12.75">
      <c r="G3" s="667" t="s">
        <v>43</v>
      </c>
      <c r="H3" s="667"/>
      <c r="I3" s="667"/>
    </row>
    <row r="4" spans="7:9" ht="12.75">
      <c r="G4" s="668" t="s">
        <v>485</v>
      </c>
      <c r="H4" s="669"/>
      <c r="I4" s="669"/>
    </row>
    <row r="5" spans="1:10" ht="17.25" customHeight="1">
      <c r="A5" s="662" t="s">
        <v>355</v>
      </c>
      <c r="B5" s="663"/>
      <c r="C5" s="663"/>
      <c r="D5" s="663"/>
      <c r="E5" s="663"/>
      <c r="F5" s="663"/>
      <c r="G5" s="663"/>
      <c r="H5" s="663"/>
      <c r="I5" s="663"/>
      <c r="J5" s="210"/>
    </row>
    <row r="6" spans="1:9" ht="17.25" customHeight="1">
      <c r="A6" s="664" t="s">
        <v>818</v>
      </c>
      <c r="B6" s="613"/>
      <c r="C6" s="613"/>
      <c r="D6" s="613"/>
      <c r="E6" s="613"/>
      <c r="F6" s="613"/>
      <c r="G6" s="613"/>
      <c r="H6" s="613"/>
      <c r="I6" s="613"/>
    </row>
    <row r="7" spans="1:9" ht="12.75" customHeight="1">
      <c r="A7" s="217"/>
      <c r="B7" s="216"/>
      <c r="C7" s="178"/>
      <c r="D7" s="178"/>
      <c r="E7" s="178"/>
      <c r="F7" s="178"/>
      <c r="G7" s="218"/>
      <c r="H7" s="218"/>
      <c r="I7" s="187" t="s">
        <v>114</v>
      </c>
    </row>
    <row r="8" spans="1:9" ht="15.75" customHeight="1">
      <c r="A8" s="188" t="s">
        <v>195</v>
      </c>
      <c r="B8" s="188" t="s">
        <v>187</v>
      </c>
      <c r="C8" s="188" t="s">
        <v>26</v>
      </c>
      <c r="D8" s="188" t="s">
        <v>744</v>
      </c>
      <c r="E8" s="188" t="s">
        <v>742</v>
      </c>
      <c r="F8" s="188" t="s">
        <v>743</v>
      </c>
      <c r="G8" s="179" t="s">
        <v>709</v>
      </c>
      <c r="H8" s="179" t="s">
        <v>149</v>
      </c>
      <c r="I8" s="179" t="s">
        <v>813</v>
      </c>
    </row>
    <row r="9" spans="1:9" ht="9.75" customHeight="1">
      <c r="A9" s="180">
        <v>1</v>
      </c>
      <c r="B9" s="180">
        <v>2</v>
      </c>
      <c r="C9" s="181" t="s">
        <v>118</v>
      </c>
      <c r="D9" s="181" t="s">
        <v>548</v>
      </c>
      <c r="E9" s="181" t="s">
        <v>119</v>
      </c>
      <c r="F9" s="181" t="s">
        <v>57</v>
      </c>
      <c r="G9" s="182" t="s">
        <v>25</v>
      </c>
      <c r="H9" s="182" t="s">
        <v>399</v>
      </c>
      <c r="I9" s="182" t="s">
        <v>398</v>
      </c>
    </row>
    <row r="10" spans="1:12" ht="17.25" customHeight="1">
      <c r="A10" s="241" t="s">
        <v>188</v>
      </c>
      <c r="B10" s="241"/>
      <c r="C10" s="240"/>
      <c r="D10" s="240"/>
      <c r="E10" s="240"/>
      <c r="F10" s="240"/>
      <c r="G10" s="242">
        <f>G11+G17+G226+G232+G236</f>
        <v>153218.19999999998</v>
      </c>
      <c r="H10" s="242">
        <f>H11+H17+H226+H232+H236</f>
        <v>151860.00000000003</v>
      </c>
      <c r="I10" s="242">
        <f>I11+I17+I226+I232+I236</f>
        <v>131289.1</v>
      </c>
      <c r="J10" s="339"/>
      <c r="L10" s="209"/>
    </row>
    <row r="11" spans="1:12" ht="21" customHeight="1">
      <c r="A11" s="152" t="s">
        <v>601</v>
      </c>
      <c r="B11" s="183">
        <v>801</v>
      </c>
      <c r="C11" s="184"/>
      <c r="D11" s="184"/>
      <c r="E11" s="184"/>
      <c r="F11" s="184"/>
      <c r="G11" s="242">
        <f aca="true" t="shared" si="0" ref="G11:I13">G12</f>
        <v>1096.6999999999998</v>
      </c>
      <c r="H11" s="242">
        <f t="shared" si="0"/>
        <v>1091.6999999999998</v>
      </c>
      <c r="I11" s="242">
        <f t="shared" si="0"/>
        <v>1058.2</v>
      </c>
      <c r="J11" s="474"/>
      <c r="K11" s="207"/>
      <c r="L11" s="74"/>
    </row>
    <row r="12" spans="1:15" s="2" customFormat="1" ht="15.75" customHeight="1">
      <c r="A12" s="185" t="s">
        <v>61</v>
      </c>
      <c r="B12" s="184" t="s">
        <v>21</v>
      </c>
      <c r="C12" s="184" t="s">
        <v>247</v>
      </c>
      <c r="D12" s="184"/>
      <c r="E12" s="184"/>
      <c r="F12" s="184"/>
      <c r="G12" s="186">
        <f t="shared" si="0"/>
        <v>1096.6999999999998</v>
      </c>
      <c r="H12" s="186">
        <f t="shared" si="0"/>
        <v>1091.6999999999998</v>
      </c>
      <c r="I12" s="186">
        <f t="shared" si="0"/>
        <v>1058.2</v>
      </c>
      <c r="J12" s="195"/>
      <c r="K12" s="207"/>
      <c r="L12" s="74"/>
      <c r="O12" s="74"/>
    </row>
    <row r="13" spans="1:15" s="2" customFormat="1" ht="45.75" customHeight="1">
      <c r="A13" s="191" t="s">
        <v>64</v>
      </c>
      <c r="B13" s="184" t="s">
        <v>21</v>
      </c>
      <c r="C13" s="184" t="s">
        <v>247</v>
      </c>
      <c r="D13" s="184" t="s">
        <v>249</v>
      </c>
      <c r="E13" s="184"/>
      <c r="F13" s="184"/>
      <c r="G13" s="186">
        <f t="shared" si="0"/>
        <v>1096.6999999999998</v>
      </c>
      <c r="H13" s="186">
        <f t="shared" si="0"/>
        <v>1091.6999999999998</v>
      </c>
      <c r="I13" s="186">
        <f t="shared" si="0"/>
        <v>1058.2</v>
      </c>
      <c r="J13" s="195"/>
      <c r="K13" s="207"/>
      <c r="L13" s="473"/>
      <c r="O13" s="74"/>
    </row>
    <row r="14" spans="1:15" s="2" customFormat="1" ht="15.75" customHeight="1">
      <c r="A14" s="169" t="s">
        <v>339</v>
      </c>
      <c r="B14" s="184" t="s">
        <v>21</v>
      </c>
      <c r="C14" s="184" t="s">
        <v>247</v>
      </c>
      <c r="D14" s="184" t="s">
        <v>249</v>
      </c>
      <c r="E14" s="184" t="s">
        <v>145</v>
      </c>
      <c r="F14" s="184"/>
      <c r="G14" s="186">
        <f>G15+G16</f>
        <v>1096.6999999999998</v>
      </c>
      <c r="H14" s="186">
        <f>H15+H16</f>
        <v>1091.6999999999998</v>
      </c>
      <c r="I14" s="186">
        <f>I15+I16</f>
        <v>1058.2</v>
      </c>
      <c r="J14" s="195"/>
      <c r="K14" s="207"/>
      <c r="L14" s="74"/>
      <c r="O14" s="74"/>
    </row>
    <row r="15" spans="1:15" s="2" customFormat="1" ht="75.75" customHeight="1">
      <c r="A15" s="219" t="s">
        <v>802</v>
      </c>
      <c r="B15" s="184" t="s">
        <v>21</v>
      </c>
      <c r="C15" s="184" t="s">
        <v>247</v>
      </c>
      <c r="D15" s="184" t="s">
        <v>249</v>
      </c>
      <c r="E15" s="184" t="s">
        <v>564</v>
      </c>
      <c r="F15" s="184" t="s">
        <v>784</v>
      </c>
      <c r="G15" s="186">
        <f>9!I8+9!I10</f>
        <v>1078.6</v>
      </c>
      <c r="H15" s="186">
        <f>9!J8+9!J10</f>
        <v>1078.6</v>
      </c>
      <c r="I15" s="186">
        <f>9!K8+9!K10</f>
        <v>1045.1000000000001</v>
      </c>
      <c r="J15" s="195"/>
      <c r="K15" s="207"/>
      <c r="L15" s="74"/>
      <c r="O15" s="74"/>
    </row>
    <row r="16" spans="1:15" s="2" customFormat="1" ht="45.75" customHeight="1">
      <c r="A16" s="219" t="s">
        <v>320</v>
      </c>
      <c r="B16" s="184" t="s">
        <v>21</v>
      </c>
      <c r="C16" s="184" t="s">
        <v>247</v>
      </c>
      <c r="D16" s="184" t="s">
        <v>249</v>
      </c>
      <c r="E16" s="184" t="s">
        <v>420</v>
      </c>
      <c r="F16" s="184" t="s">
        <v>549</v>
      </c>
      <c r="G16" s="186">
        <f>9!I11+9!I12+9!I14</f>
        <v>18.1</v>
      </c>
      <c r="H16" s="186">
        <f>9!J11+9!J12+9!J14</f>
        <v>13.1</v>
      </c>
      <c r="I16" s="186">
        <f>9!K11+9!K12+9!K14</f>
        <v>13.1</v>
      </c>
      <c r="J16" s="195"/>
      <c r="K16" s="207"/>
      <c r="L16" s="74"/>
      <c r="O16" s="74"/>
    </row>
    <row r="17" spans="1:12" ht="18" customHeight="1">
      <c r="A17" s="241" t="s">
        <v>345</v>
      </c>
      <c r="B17" s="183">
        <v>803</v>
      </c>
      <c r="C17" s="184"/>
      <c r="D17" s="184"/>
      <c r="E17" s="184"/>
      <c r="F17" s="184"/>
      <c r="G17" s="242">
        <f>G18+G49+G64+G102+G163+G168+G175+G192+G218</f>
        <v>146001.59999999998</v>
      </c>
      <c r="H17" s="242">
        <f>H18+H49+H64+H102+H163+H168+H175+H192+H218</f>
        <v>145084.1</v>
      </c>
      <c r="I17" s="242">
        <f>I18+I49+I64+I102+I163+I168+I175+I192+I218</f>
        <v>124629.40000000001</v>
      </c>
      <c r="K17" s="207"/>
      <c r="L17" s="74"/>
    </row>
    <row r="18" spans="1:15" s="2" customFormat="1" ht="15.75" customHeight="1">
      <c r="A18" s="185" t="s">
        <v>61</v>
      </c>
      <c r="B18" s="184" t="s">
        <v>803</v>
      </c>
      <c r="C18" s="184" t="s">
        <v>247</v>
      </c>
      <c r="D18" s="184"/>
      <c r="E18" s="184"/>
      <c r="F18" s="184"/>
      <c r="G18" s="186">
        <f>G19+G24+G29</f>
        <v>31447.7</v>
      </c>
      <c r="H18" s="186">
        <f>H19+H24+H29</f>
        <v>31665.800000000003</v>
      </c>
      <c r="I18" s="186">
        <f>I19+I24+I29</f>
        <v>31373.600000000002</v>
      </c>
      <c r="J18" s="195"/>
      <c r="K18" s="207"/>
      <c r="L18" s="74"/>
      <c r="O18" s="74"/>
    </row>
    <row r="19" spans="1:15" s="2" customFormat="1" ht="46.5" customHeight="1">
      <c r="A19" s="191" t="s">
        <v>801</v>
      </c>
      <c r="B19" s="184" t="s">
        <v>803</v>
      </c>
      <c r="C19" s="184" t="s">
        <v>247</v>
      </c>
      <c r="D19" s="184" t="s">
        <v>250</v>
      </c>
      <c r="E19" s="184"/>
      <c r="F19" s="184"/>
      <c r="G19" s="186">
        <f aca="true" t="shared" si="1" ref="G19:I20">G20</f>
        <v>11828</v>
      </c>
      <c r="H19" s="186">
        <f t="shared" si="1"/>
        <v>11828</v>
      </c>
      <c r="I19" s="186">
        <f t="shared" si="1"/>
        <v>11466.900000000001</v>
      </c>
      <c r="J19" s="195"/>
      <c r="K19" s="207"/>
      <c r="L19" s="74"/>
      <c r="O19" s="74"/>
    </row>
    <row r="20" spans="1:15" s="2" customFormat="1" ht="17.25" customHeight="1">
      <c r="A20" s="185" t="s">
        <v>421</v>
      </c>
      <c r="B20" s="184" t="s">
        <v>803</v>
      </c>
      <c r="C20" s="184" t="s">
        <v>247</v>
      </c>
      <c r="D20" s="184" t="s">
        <v>250</v>
      </c>
      <c r="E20" s="184" t="s">
        <v>147</v>
      </c>
      <c r="F20" s="184"/>
      <c r="G20" s="186">
        <f t="shared" si="1"/>
        <v>11828</v>
      </c>
      <c r="H20" s="186">
        <f t="shared" si="1"/>
        <v>11828</v>
      </c>
      <c r="I20" s="186">
        <f t="shared" si="1"/>
        <v>11466.900000000001</v>
      </c>
      <c r="J20" s="195"/>
      <c r="K20" s="207"/>
      <c r="L20" s="74"/>
      <c r="O20" s="74"/>
    </row>
    <row r="21" spans="1:15" s="2" customFormat="1" ht="17.25" customHeight="1">
      <c r="A21" s="185" t="s">
        <v>211</v>
      </c>
      <c r="B21" s="184" t="s">
        <v>803</v>
      </c>
      <c r="C21" s="184" t="s">
        <v>247</v>
      </c>
      <c r="D21" s="184" t="s">
        <v>250</v>
      </c>
      <c r="E21" s="184" t="s">
        <v>212</v>
      </c>
      <c r="F21" s="184"/>
      <c r="G21" s="186">
        <f>G22+G23</f>
        <v>11828</v>
      </c>
      <c r="H21" s="186">
        <f>H22+H23</f>
        <v>11828</v>
      </c>
      <c r="I21" s="186">
        <f>I22+I23</f>
        <v>11466.900000000001</v>
      </c>
      <c r="J21" s="195"/>
      <c r="K21" s="207"/>
      <c r="L21" s="74"/>
      <c r="O21" s="74"/>
    </row>
    <row r="22" spans="1:15" s="2" customFormat="1" ht="78" customHeight="1">
      <c r="A22" s="185" t="s">
        <v>129</v>
      </c>
      <c r="B22" s="184" t="s">
        <v>803</v>
      </c>
      <c r="C22" s="184" t="s">
        <v>247</v>
      </c>
      <c r="D22" s="184" t="s">
        <v>250</v>
      </c>
      <c r="E22" s="184" t="s">
        <v>239</v>
      </c>
      <c r="F22" s="184" t="s">
        <v>784</v>
      </c>
      <c r="G22" s="186">
        <f>9!I18+9!I20</f>
        <v>11608</v>
      </c>
      <c r="H22" s="186">
        <f>9!J18+9!J20</f>
        <v>11608</v>
      </c>
      <c r="I22" s="186">
        <f>9!K18+9!K20</f>
        <v>11246.900000000001</v>
      </c>
      <c r="J22" s="195"/>
      <c r="K22" s="207"/>
      <c r="L22" s="74"/>
      <c r="O22" s="74"/>
    </row>
    <row r="23" spans="1:15" s="2" customFormat="1" ht="45.75" customHeight="1">
      <c r="A23" s="185" t="s">
        <v>144</v>
      </c>
      <c r="B23" s="184" t="s">
        <v>803</v>
      </c>
      <c r="C23" s="184" t="s">
        <v>247</v>
      </c>
      <c r="D23" s="184" t="s">
        <v>250</v>
      </c>
      <c r="E23" s="184" t="s">
        <v>240</v>
      </c>
      <c r="F23" s="184" t="s">
        <v>549</v>
      </c>
      <c r="G23" s="186">
        <f>9!I21+9!I22</f>
        <v>220</v>
      </c>
      <c r="H23" s="186">
        <f>9!J21+9!J22</f>
        <v>220</v>
      </c>
      <c r="I23" s="186">
        <f>9!K21+9!K22</f>
        <v>220</v>
      </c>
      <c r="J23" s="195"/>
      <c r="K23" s="207"/>
      <c r="L23" s="74"/>
      <c r="O23" s="74"/>
    </row>
    <row r="24" spans="1:15" s="2" customFormat="1" ht="17.25" customHeight="1">
      <c r="A24" s="185" t="s">
        <v>408</v>
      </c>
      <c r="B24" s="184" t="s">
        <v>803</v>
      </c>
      <c r="C24" s="184" t="s">
        <v>247</v>
      </c>
      <c r="D24" s="184" t="s">
        <v>251</v>
      </c>
      <c r="E24" s="184"/>
      <c r="F24" s="184"/>
      <c r="G24" s="186">
        <f aca="true" t="shared" si="2" ref="G24:I25">G25</f>
        <v>135</v>
      </c>
      <c r="H24" s="186">
        <f t="shared" si="2"/>
        <v>135</v>
      </c>
      <c r="I24" s="186">
        <f t="shared" si="2"/>
        <v>135</v>
      </c>
      <c r="J24" s="195"/>
      <c r="K24" s="207"/>
      <c r="L24" s="74"/>
      <c r="O24" s="74"/>
    </row>
    <row r="25" spans="1:15" s="2" customFormat="1" ht="17.25" customHeight="1">
      <c r="A25" s="185" t="s">
        <v>421</v>
      </c>
      <c r="B25" s="184" t="s">
        <v>803</v>
      </c>
      <c r="C25" s="184" t="s">
        <v>247</v>
      </c>
      <c r="D25" s="184" t="s">
        <v>251</v>
      </c>
      <c r="E25" s="184" t="s">
        <v>147</v>
      </c>
      <c r="F25" s="184"/>
      <c r="G25" s="186">
        <f t="shared" si="2"/>
        <v>135</v>
      </c>
      <c r="H25" s="186">
        <f t="shared" si="2"/>
        <v>135</v>
      </c>
      <c r="I25" s="186">
        <f t="shared" si="2"/>
        <v>135</v>
      </c>
      <c r="J25" s="195"/>
      <c r="K25" s="207"/>
      <c r="L25" s="74"/>
      <c r="O25" s="74"/>
    </row>
    <row r="26" spans="1:15" s="2" customFormat="1" ht="17.25" customHeight="1">
      <c r="A26" s="185" t="s">
        <v>211</v>
      </c>
      <c r="B26" s="184" t="s">
        <v>803</v>
      </c>
      <c r="C26" s="184" t="s">
        <v>247</v>
      </c>
      <c r="D26" s="184" t="s">
        <v>251</v>
      </c>
      <c r="E26" s="184" t="s">
        <v>212</v>
      </c>
      <c r="F26" s="184"/>
      <c r="G26" s="186">
        <f>G27+G28</f>
        <v>135</v>
      </c>
      <c r="H26" s="186">
        <f>H27+H28</f>
        <v>135</v>
      </c>
      <c r="I26" s="186">
        <f>I27+I28</f>
        <v>135</v>
      </c>
      <c r="J26" s="195"/>
      <c r="K26" s="207"/>
      <c r="L26" s="74"/>
      <c r="O26" s="74"/>
    </row>
    <row r="27" spans="1:15" s="2" customFormat="1" ht="15" customHeight="1">
      <c r="A27" s="185" t="s">
        <v>115</v>
      </c>
      <c r="B27" s="184" t="s">
        <v>803</v>
      </c>
      <c r="C27" s="184" t="s">
        <v>247</v>
      </c>
      <c r="D27" s="184" t="s">
        <v>251</v>
      </c>
      <c r="E27" s="184" t="s">
        <v>213</v>
      </c>
      <c r="F27" s="184" t="s">
        <v>566</v>
      </c>
      <c r="G27" s="186">
        <f>9!I25</f>
        <v>90</v>
      </c>
      <c r="H27" s="186">
        <f>9!J25</f>
        <v>90</v>
      </c>
      <c r="I27" s="186">
        <f>9!K25</f>
        <v>90</v>
      </c>
      <c r="J27" s="195"/>
      <c r="K27" s="207"/>
      <c r="L27" s="74"/>
      <c r="O27" s="74"/>
    </row>
    <row r="28" spans="1:15" s="2" customFormat="1" ht="30.75" customHeight="1">
      <c r="A28" s="185" t="s">
        <v>416</v>
      </c>
      <c r="B28" s="184" t="s">
        <v>803</v>
      </c>
      <c r="C28" s="184" t="s">
        <v>247</v>
      </c>
      <c r="D28" s="184" t="s">
        <v>251</v>
      </c>
      <c r="E28" s="184" t="s">
        <v>552</v>
      </c>
      <c r="F28" s="184" t="s">
        <v>566</v>
      </c>
      <c r="G28" s="186">
        <f>9!I26</f>
        <v>45</v>
      </c>
      <c r="H28" s="186">
        <f>9!J26</f>
        <v>45</v>
      </c>
      <c r="I28" s="186">
        <f>9!K26</f>
        <v>45</v>
      </c>
      <c r="J28" s="195"/>
      <c r="K28" s="207"/>
      <c r="L28" s="74"/>
      <c r="O28" s="74"/>
    </row>
    <row r="29" spans="1:15" s="2" customFormat="1" ht="17.25" customHeight="1">
      <c r="A29" s="185" t="s">
        <v>409</v>
      </c>
      <c r="B29" s="184" t="s">
        <v>803</v>
      </c>
      <c r="C29" s="184" t="s">
        <v>247</v>
      </c>
      <c r="D29" s="184" t="s">
        <v>252</v>
      </c>
      <c r="E29" s="184"/>
      <c r="F29" s="184"/>
      <c r="G29" s="186">
        <f>G30+G38+G33</f>
        <v>19484.7</v>
      </c>
      <c r="H29" s="186">
        <f>H30+H38+H33</f>
        <v>19702.800000000003</v>
      </c>
      <c r="I29" s="186">
        <f>I30+I38+I33</f>
        <v>19771.7</v>
      </c>
      <c r="J29" s="195"/>
      <c r="K29" s="207"/>
      <c r="L29" s="74"/>
      <c r="O29" s="74"/>
    </row>
    <row r="30" spans="1:15" s="2" customFormat="1" ht="21" customHeight="1">
      <c r="A30" s="185" t="s">
        <v>304</v>
      </c>
      <c r="B30" s="184" t="s">
        <v>803</v>
      </c>
      <c r="C30" s="184" t="s">
        <v>247</v>
      </c>
      <c r="D30" s="184" t="s">
        <v>252</v>
      </c>
      <c r="E30" s="184" t="s">
        <v>249</v>
      </c>
      <c r="F30" s="184"/>
      <c r="G30" s="186">
        <f aca="true" t="shared" si="3" ref="G30:I31">G31</f>
        <v>600</v>
      </c>
      <c r="H30" s="186">
        <f t="shared" si="3"/>
        <v>600</v>
      </c>
      <c r="I30" s="186">
        <f t="shared" si="3"/>
        <v>600</v>
      </c>
      <c r="J30" s="195"/>
      <c r="K30" s="207"/>
      <c r="L30" s="74"/>
      <c r="O30" s="74"/>
    </row>
    <row r="31" spans="1:15" s="2" customFormat="1" ht="33" customHeight="1">
      <c r="A31" s="185" t="s">
        <v>225</v>
      </c>
      <c r="B31" s="184" t="s">
        <v>803</v>
      </c>
      <c r="C31" s="184" t="s">
        <v>247</v>
      </c>
      <c r="D31" s="184" t="s">
        <v>252</v>
      </c>
      <c r="E31" s="184" t="s">
        <v>553</v>
      </c>
      <c r="F31" s="184"/>
      <c r="G31" s="186">
        <f t="shared" si="3"/>
        <v>600</v>
      </c>
      <c r="H31" s="186">
        <f t="shared" si="3"/>
        <v>600</v>
      </c>
      <c r="I31" s="186">
        <f t="shared" si="3"/>
        <v>600</v>
      </c>
      <c r="J31" s="195"/>
      <c r="K31" s="207"/>
      <c r="L31" s="74"/>
      <c r="O31" s="74"/>
    </row>
    <row r="32" spans="1:15" s="2" customFormat="1" ht="30.75" customHeight="1">
      <c r="A32" s="185" t="s">
        <v>46</v>
      </c>
      <c r="B32" s="184" t="s">
        <v>803</v>
      </c>
      <c r="C32" s="184" t="s">
        <v>247</v>
      </c>
      <c r="D32" s="184" t="s">
        <v>252</v>
      </c>
      <c r="E32" s="184" t="s">
        <v>782</v>
      </c>
      <c r="F32" s="184" t="s">
        <v>549</v>
      </c>
      <c r="G32" s="186">
        <f>9!I28</f>
        <v>600</v>
      </c>
      <c r="H32" s="186">
        <f>9!J28</f>
        <v>600</v>
      </c>
      <c r="I32" s="186">
        <f>9!K28</f>
        <v>600</v>
      </c>
      <c r="J32" s="195"/>
      <c r="K32" s="207"/>
      <c r="L32" s="74"/>
      <c r="O32" s="74"/>
    </row>
    <row r="33" spans="1:15" s="2" customFormat="1" ht="30.75" customHeight="1">
      <c r="A33" s="185" t="s">
        <v>84</v>
      </c>
      <c r="B33" s="184" t="s">
        <v>803</v>
      </c>
      <c r="C33" s="184" t="s">
        <v>247</v>
      </c>
      <c r="D33" s="184" t="s">
        <v>252</v>
      </c>
      <c r="E33" s="184" t="s">
        <v>250</v>
      </c>
      <c r="F33" s="184"/>
      <c r="G33" s="186">
        <f>G34</f>
        <v>170</v>
      </c>
      <c r="H33" s="186">
        <f>H34</f>
        <v>210</v>
      </c>
      <c r="I33" s="186">
        <f>I34</f>
        <v>215</v>
      </c>
      <c r="J33" s="195"/>
      <c r="K33" s="207"/>
      <c r="L33" s="74"/>
      <c r="O33" s="74"/>
    </row>
    <row r="34" spans="1:15" s="2" customFormat="1" ht="61.5" customHeight="1">
      <c r="A34" s="185" t="s">
        <v>200</v>
      </c>
      <c r="B34" s="184" t="s">
        <v>803</v>
      </c>
      <c r="C34" s="184" t="s">
        <v>247</v>
      </c>
      <c r="D34" s="184" t="s">
        <v>252</v>
      </c>
      <c r="E34" s="184" t="s">
        <v>405</v>
      </c>
      <c r="F34" s="184"/>
      <c r="G34" s="186">
        <f>G35+G36+G37</f>
        <v>170</v>
      </c>
      <c r="H34" s="186">
        <f>H35+H36+H37</f>
        <v>210</v>
      </c>
      <c r="I34" s="186">
        <f>I35+I36+I37</f>
        <v>215</v>
      </c>
      <c r="J34" s="195"/>
      <c r="K34" s="207"/>
      <c r="L34" s="74"/>
      <c r="O34" s="74"/>
    </row>
    <row r="35" spans="1:15" s="2" customFormat="1" ht="32.25" customHeight="1">
      <c r="A35" s="185" t="s">
        <v>279</v>
      </c>
      <c r="B35" s="184" t="s">
        <v>803</v>
      </c>
      <c r="C35" s="184" t="s">
        <v>247</v>
      </c>
      <c r="D35" s="184" t="s">
        <v>252</v>
      </c>
      <c r="E35" s="184" t="s">
        <v>404</v>
      </c>
      <c r="F35" s="184" t="s">
        <v>549</v>
      </c>
      <c r="G35" s="186">
        <f>9!I30</f>
        <v>60</v>
      </c>
      <c r="H35" s="186">
        <f>9!J30</f>
        <v>90</v>
      </c>
      <c r="I35" s="186">
        <f>9!K30</f>
        <v>90</v>
      </c>
      <c r="J35" s="195"/>
      <c r="K35" s="207"/>
      <c r="L35" s="74"/>
      <c r="O35" s="74"/>
    </row>
    <row r="36" spans="1:15" s="2" customFormat="1" ht="48" customHeight="1">
      <c r="A36" s="185" t="s">
        <v>639</v>
      </c>
      <c r="B36" s="184" t="s">
        <v>803</v>
      </c>
      <c r="C36" s="184" t="s">
        <v>247</v>
      </c>
      <c r="D36" s="184" t="s">
        <v>252</v>
      </c>
      <c r="E36" s="184" t="s">
        <v>631</v>
      </c>
      <c r="F36" s="184" t="s">
        <v>549</v>
      </c>
      <c r="G36" s="186">
        <f>9!I31</f>
        <v>80</v>
      </c>
      <c r="H36" s="186">
        <f>9!J31</f>
        <v>70</v>
      </c>
      <c r="I36" s="186">
        <f>9!K31</f>
        <v>75</v>
      </c>
      <c r="J36" s="195"/>
      <c r="K36" s="207"/>
      <c r="L36" s="74"/>
      <c r="O36" s="74"/>
    </row>
    <row r="37" spans="1:15" s="2" customFormat="1" ht="45.75" customHeight="1">
      <c r="A37" s="185" t="s">
        <v>241</v>
      </c>
      <c r="B37" s="184" t="s">
        <v>803</v>
      </c>
      <c r="C37" s="184" t="s">
        <v>247</v>
      </c>
      <c r="D37" s="184" t="s">
        <v>252</v>
      </c>
      <c r="E37" s="184" t="s">
        <v>18</v>
      </c>
      <c r="F37" s="184" t="s">
        <v>549</v>
      </c>
      <c r="G37" s="186">
        <f>9!I32</f>
        <v>30</v>
      </c>
      <c r="H37" s="186">
        <f>9!J32</f>
        <v>50</v>
      </c>
      <c r="I37" s="186">
        <f>9!K32</f>
        <v>50</v>
      </c>
      <c r="J37" s="195"/>
      <c r="K37" s="207"/>
      <c r="L37" s="74"/>
      <c r="O37" s="74"/>
    </row>
    <row r="38" spans="1:15" s="2" customFormat="1" ht="15" customHeight="1">
      <c r="A38" s="185" t="s">
        <v>421</v>
      </c>
      <c r="B38" s="184" t="s">
        <v>803</v>
      </c>
      <c r="C38" s="184" t="s">
        <v>247</v>
      </c>
      <c r="D38" s="184" t="s">
        <v>252</v>
      </c>
      <c r="E38" s="184" t="s">
        <v>147</v>
      </c>
      <c r="F38" s="184"/>
      <c r="G38" s="186">
        <f>G39</f>
        <v>18714.7</v>
      </c>
      <c r="H38" s="186">
        <f>H39</f>
        <v>18892.800000000003</v>
      </c>
      <c r="I38" s="186">
        <f>I39</f>
        <v>18956.7</v>
      </c>
      <c r="J38" s="195"/>
      <c r="K38" s="207"/>
      <c r="L38" s="74"/>
      <c r="O38" s="74"/>
    </row>
    <row r="39" spans="1:15" s="2" customFormat="1" ht="16.5" customHeight="1">
      <c r="A39" s="185" t="s">
        <v>211</v>
      </c>
      <c r="B39" s="184" t="s">
        <v>803</v>
      </c>
      <c r="C39" s="184" t="s">
        <v>247</v>
      </c>
      <c r="D39" s="184" t="s">
        <v>252</v>
      </c>
      <c r="E39" s="184" t="s">
        <v>212</v>
      </c>
      <c r="F39" s="184"/>
      <c r="G39" s="186">
        <f>G40+G41+G42+G43+G44+G48+G45+G46+G47</f>
        <v>18714.7</v>
      </c>
      <c r="H39" s="186">
        <f>H40+H41+H42+H43+H44+H48+H45+H46+H47</f>
        <v>18892.800000000003</v>
      </c>
      <c r="I39" s="186">
        <f>I40+I41+I42+I43+I44+I48+I45+I46+I47</f>
        <v>18956.7</v>
      </c>
      <c r="J39" s="195"/>
      <c r="K39" s="207"/>
      <c r="L39" s="74"/>
      <c r="O39" s="74"/>
    </row>
    <row r="40" spans="1:15" s="2" customFormat="1" ht="32.25" customHeight="1">
      <c r="A40" s="185" t="s">
        <v>279</v>
      </c>
      <c r="B40" s="184" t="s">
        <v>803</v>
      </c>
      <c r="C40" s="184" t="s">
        <v>247</v>
      </c>
      <c r="D40" s="184" t="s">
        <v>252</v>
      </c>
      <c r="E40" s="184" t="s">
        <v>218</v>
      </c>
      <c r="F40" s="184" t="s">
        <v>549</v>
      </c>
      <c r="G40" s="186">
        <f>9!I33</f>
        <v>600</v>
      </c>
      <c r="H40" s="186">
        <f>9!J33</f>
        <v>600</v>
      </c>
      <c r="I40" s="186">
        <f>9!K33</f>
        <v>600</v>
      </c>
      <c r="J40" s="195"/>
      <c r="K40" s="207"/>
      <c r="L40" s="74"/>
      <c r="O40" s="74"/>
    </row>
    <row r="41" spans="1:15" s="2" customFormat="1" ht="90.75" customHeight="1">
      <c r="A41" s="185" t="s">
        <v>224</v>
      </c>
      <c r="B41" s="184" t="s">
        <v>803</v>
      </c>
      <c r="C41" s="184" t="s">
        <v>247</v>
      </c>
      <c r="D41" s="184" t="s">
        <v>252</v>
      </c>
      <c r="E41" s="184" t="s">
        <v>178</v>
      </c>
      <c r="F41" s="184" t="s">
        <v>784</v>
      </c>
      <c r="G41" s="186">
        <f>9!I35+9!I36+9!I37</f>
        <v>9343.7</v>
      </c>
      <c r="H41" s="186">
        <f>9!J35+9!J36+9!J37</f>
        <v>9343.7</v>
      </c>
      <c r="I41" s="186">
        <f>9!K35+9!K36+9!K37</f>
        <v>9343.7</v>
      </c>
      <c r="J41" s="195"/>
      <c r="K41" s="207"/>
      <c r="L41" s="74"/>
      <c r="O41" s="74"/>
    </row>
    <row r="42" spans="1:15" s="2" customFormat="1" ht="62.25" customHeight="1">
      <c r="A42" s="185" t="s">
        <v>75</v>
      </c>
      <c r="B42" s="184" t="s">
        <v>803</v>
      </c>
      <c r="C42" s="184" t="s">
        <v>247</v>
      </c>
      <c r="D42" s="184" t="s">
        <v>252</v>
      </c>
      <c r="E42" s="184" t="s">
        <v>178</v>
      </c>
      <c r="F42" s="184" t="s">
        <v>549</v>
      </c>
      <c r="G42" s="186">
        <f>9!I38+9!I40+9!I41+9!I42+9!I43+9!I47+9!I48</f>
        <v>4830</v>
      </c>
      <c r="H42" s="186">
        <f>9!J38+9!J40+9!J41+9!J42+9!J43+9!J47+9!J48</f>
        <v>4994.1</v>
      </c>
      <c r="I42" s="186">
        <f>9!K38+9!K40+9!K41+9!K42+9!K43+9!K47+9!K48</f>
        <v>5052</v>
      </c>
      <c r="J42" s="195"/>
      <c r="K42" s="207"/>
      <c r="L42" s="74"/>
      <c r="O42" s="74"/>
    </row>
    <row r="43" spans="1:15" s="2" customFormat="1" ht="47.25" customHeight="1">
      <c r="A43" s="185" t="s">
        <v>539</v>
      </c>
      <c r="B43" s="184" t="s">
        <v>803</v>
      </c>
      <c r="C43" s="184" t="s">
        <v>247</v>
      </c>
      <c r="D43" s="184" t="s">
        <v>252</v>
      </c>
      <c r="E43" s="184" t="s">
        <v>178</v>
      </c>
      <c r="F43" s="184" t="s">
        <v>566</v>
      </c>
      <c r="G43" s="186">
        <f>9!I45</f>
        <v>16</v>
      </c>
      <c r="H43" s="186">
        <f>9!J45</f>
        <v>16</v>
      </c>
      <c r="I43" s="186">
        <f>9!K45</f>
        <v>16</v>
      </c>
      <c r="J43" s="195"/>
      <c r="K43" s="207"/>
      <c r="L43" s="74"/>
      <c r="O43" s="74"/>
    </row>
    <row r="44" spans="1:15" s="2" customFormat="1" ht="33" customHeight="1">
      <c r="A44" s="185" t="s">
        <v>32</v>
      </c>
      <c r="B44" s="184" t="s">
        <v>803</v>
      </c>
      <c r="C44" s="184" t="s">
        <v>247</v>
      </c>
      <c r="D44" s="184" t="s">
        <v>252</v>
      </c>
      <c r="E44" s="184" t="s">
        <v>219</v>
      </c>
      <c r="F44" s="184" t="s">
        <v>566</v>
      </c>
      <c r="G44" s="186">
        <f>9!I49</f>
        <v>228</v>
      </c>
      <c r="H44" s="186">
        <f>9!J49</f>
        <v>228</v>
      </c>
      <c r="I44" s="186">
        <f>9!K49</f>
        <v>228</v>
      </c>
      <c r="J44" s="195"/>
      <c r="K44" s="207"/>
      <c r="L44" s="74"/>
      <c r="O44" s="74"/>
    </row>
    <row r="45" spans="1:15" s="2" customFormat="1" ht="88.5" customHeight="1">
      <c r="A45" s="185" t="s">
        <v>643</v>
      </c>
      <c r="B45" s="184" t="s">
        <v>803</v>
      </c>
      <c r="C45" s="184" t="s">
        <v>247</v>
      </c>
      <c r="D45" s="184" t="s">
        <v>252</v>
      </c>
      <c r="E45" s="184" t="s">
        <v>788</v>
      </c>
      <c r="F45" s="184" t="s">
        <v>784</v>
      </c>
      <c r="G45" s="186">
        <f>9!I51+9!I52+9!I53</f>
        <v>3372</v>
      </c>
      <c r="H45" s="186">
        <f>9!J51+9!J52+9!J53</f>
        <v>3372</v>
      </c>
      <c r="I45" s="186">
        <f>9!K51+9!K52+9!K53</f>
        <v>3372</v>
      </c>
      <c r="J45" s="195"/>
      <c r="K45" s="207"/>
      <c r="L45" s="74"/>
      <c r="O45" s="74"/>
    </row>
    <row r="46" spans="1:15" s="2" customFormat="1" ht="62.25" customHeight="1">
      <c r="A46" s="185" t="s">
        <v>641</v>
      </c>
      <c r="B46" s="184" t="s">
        <v>803</v>
      </c>
      <c r="C46" s="184" t="s">
        <v>247</v>
      </c>
      <c r="D46" s="184" t="s">
        <v>252</v>
      </c>
      <c r="E46" s="184" t="s">
        <v>788</v>
      </c>
      <c r="F46" s="184" t="s">
        <v>549</v>
      </c>
      <c r="G46" s="186">
        <f>9!I54+9!I55+9!I56+9!I59+9!I60</f>
        <v>275</v>
      </c>
      <c r="H46" s="186">
        <f>9!J54+9!J55+9!J56+9!J59+9!J60</f>
        <v>289</v>
      </c>
      <c r="I46" s="186">
        <f>9!K54+9!K55+9!K56+9!K59+9!K60</f>
        <v>295</v>
      </c>
      <c r="J46" s="195"/>
      <c r="K46" s="207"/>
      <c r="L46" s="74"/>
      <c r="O46" s="74"/>
    </row>
    <row r="47" spans="1:15" s="2" customFormat="1" ht="46.5" customHeight="1">
      <c r="A47" s="185" t="s">
        <v>757</v>
      </c>
      <c r="B47" s="184" t="s">
        <v>803</v>
      </c>
      <c r="C47" s="184" t="s">
        <v>247</v>
      </c>
      <c r="D47" s="184" t="s">
        <v>252</v>
      </c>
      <c r="E47" s="184" t="s">
        <v>788</v>
      </c>
      <c r="F47" s="184" t="s">
        <v>566</v>
      </c>
      <c r="G47" s="186">
        <f>9!I57+9!I58</f>
        <v>30</v>
      </c>
      <c r="H47" s="186">
        <f>9!J57+9!J58</f>
        <v>30</v>
      </c>
      <c r="I47" s="186">
        <f>9!K57+9!K58</f>
        <v>30</v>
      </c>
      <c r="J47" s="195"/>
      <c r="K47" s="207"/>
      <c r="L47" s="74"/>
      <c r="O47" s="74"/>
    </row>
    <row r="48" spans="1:15" s="2" customFormat="1" ht="32.25" customHeight="1">
      <c r="A48" s="185" t="s">
        <v>452</v>
      </c>
      <c r="B48" s="184" t="s">
        <v>803</v>
      </c>
      <c r="C48" s="184" t="s">
        <v>247</v>
      </c>
      <c r="D48" s="184" t="s">
        <v>252</v>
      </c>
      <c r="E48" s="184" t="s">
        <v>797</v>
      </c>
      <c r="F48" s="184" t="s">
        <v>549</v>
      </c>
      <c r="G48" s="186">
        <f>9!I61</f>
        <v>20</v>
      </c>
      <c r="H48" s="186">
        <f>9!J61</f>
        <v>20</v>
      </c>
      <c r="I48" s="186">
        <f>9!K61</f>
        <v>20</v>
      </c>
      <c r="J48" s="195"/>
      <c r="K48" s="207"/>
      <c r="L48" s="74"/>
      <c r="O48" s="74"/>
    </row>
    <row r="49" spans="1:15" s="2" customFormat="1" ht="18" customHeight="1">
      <c r="A49" s="185" t="s">
        <v>451</v>
      </c>
      <c r="B49" s="184" t="s">
        <v>803</v>
      </c>
      <c r="C49" s="184" t="s">
        <v>249</v>
      </c>
      <c r="D49" s="184"/>
      <c r="E49" s="184"/>
      <c r="F49" s="184"/>
      <c r="G49" s="186">
        <f>G50+G56</f>
        <v>960.3000000000001</v>
      </c>
      <c r="H49" s="186">
        <f>H50+H56</f>
        <v>944.8000000000001</v>
      </c>
      <c r="I49" s="186">
        <f>I50+I56</f>
        <v>943.8000000000001</v>
      </c>
      <c r="J49" s="195"/>
      <c r="K49" s="207"/>
      <c r="L49" s="74"/>
      <c r="O49" s="74"/>
    </row>
    <row r="50" spans="1:15" s="2" customFormat="1" ht="32.25" customHeight="1">
      <c r="A50" s="185" t="s">
        <v>518</v>
      </c>
      <c r="B50" s="184" t="s">
        <v>803</v>
      </c>
      <c r="C50" s="184" t="s">
        <v>249</v>
      </c>
      <c r="D50" s="184" t="s">
        <v>122</v>
      </c>
      <c r="E50" s="184"/>
      <c r="F50" s="184"/>
      <c r="G50" s="186">
        <f aca="true" t="shared" si="4" ref="G50:I52">G51</f>
        <v>896.8000000000001</v>
      </c>
      <c r="H50" s="186">
        <f t="shared" si="4"/>
        <v>896.8000000000001</v>
      </c>
      <c r="I50" s="186">
        <f t="shared" si="4"/>
        <v>896.8000000000001</v>
      </c>
      <c r="J50" s="195"/>
      <c r="K50" s="207"/>
      <c r="L50" s="74"/>
      <c r="O50" s="74"/>
    </row>
    <row r="51" spans="1:15" s="2" customFormat="1" ht="30.75" customHeight="1">
      <c r="A51" s="185" t="s">
        <v>536</v>
      </c>
      <c r="B51" s="184" t="s">
        <v>803</v>
      </c>
      <c r="C51" s="184" t="s">
        <v>249</v>
      </c>
      <c r="D51" s="184" t="s">
        <v>122</v>
      </c>
      <c r="E51" s="184" t="s">
        <v>252</v>
      </c>
      <c r="F51" s="184"/>
      <c r="G51" s="186">
        <f t="shared" si="4"/>
        <v>896.8000000000001</v>
      </c>
      <c r="H51" s="186">
        <f t="shared" si="4"/>
        <v>896.8000000000001</v>
      </c>
      <c r="I51" s="186">
        <f t="shared" si="4"/>
        <v>896.8000000000001</v>
      </c>
      <c r="J51" s="195"/>
      <c r="K51" s="207"/>
      <c r="L51" s="74"/>
      <c r="O51" s="74"/>
    </row>
    <row r="52" spans="1:15" s="2" customFormat="1" ht="31.5" customHeight="1">
      <c r="A52" s="170" t="s">
        <v>315</v>
      </c>
      <c r="B52" s="184" t="s">
        <v>803</v>
      </c>
      <c r="C52" s="184" t="s">
        <v>249</v>
      </c>
      <c r="D52" s="184" t="s">
        <v>122</v>
      </c>
      <c r="E52" s="184" t="s">
        <v>73</v>
      </c>
      <c r="F52" s="184"/>
      <c r="G52" s="186">
        <f t="shared" si="4"/>
        <v>896.8000000000001</v>
      </c>
      <c r="H52" s="186">
        <f t="shared" si="4"/>
        <v>896.8000000000001</v>
      </c>
      <c r="I52" s="186">
        <f t="shared" si="4"/>
        <v>896.8000000000001</v>
      </c>
      <c r="J52" s="195"/>
      <c r="K52" s="207"/>
      <c r="L52" s="74"/>
      <c r="O52" s="74"/>
    </row>
    <row r="53" spans="1:15" s="2" customFormat="1" ht="45" customHeight="1">
      <c r="A53" s="170" t="s">
        <v>456</v>
      </c>
      <c r="B53" s="184" t="s">
        <v>803</v>
      </c>
      <c r="C53" s="184" t="s">
        <v>249</v>
      </c>
      <c r="D53" s="184" t="s">
        <v>122</v>
      </c>
      <c r="E53" s="184" t="s">
        <v>457</v>
      </c>
      <c r="F53" s="184"/>
      <c r="G53" s="186">
        <f>G54+G55</f>
        <v>896.8000000000001</v>
      </c>
      <c r="H53" s="186">
        <f>H54+H55</f>
        <v>896.8000000000001</v>
      </c>
      <c r="I53" s="186">
        <f>I54+I55</f>
        <v>896.8000000000001</v>
      </c>
      <c r="J53" s="195"/>
      <c r="K53" s="207"/>
      <c r="L53" s="74"/>
      <c r="O53" s="74"/>
    </row>
    <row r="54" spans="1:15" s="2" customFormat="1" ht="76.5" customHeight="1">
      <c r="A54" s="303" t="s">
        <v>495</v>
      </c>
      <c r="B54" s="184" t="s">
        <v>803</v>
      </c>
      <c r="C54" s="184" t="s">
        <v>249</v>
      </c>
      <c r="D54" s="184" t="s">
        <v>122</v>
      </c>
      <c r="E54" s="184" t="s">
        <v>458</v>
      </c>
      <c r="F54" s="184" t="s">
        <v>784</v>
      </c>
      <c r="G54" s="186">
        <f>9!I75+9!I76</f>
        <v>825.6</v>
      </c>
      <c r="H54" s="186">
        <f>9!J75+9!J76</f>
        <v>825.6</v>
      </c>
      <c r="I54" s="186">
        <f>9!K75+9!K76</f>
        <v>825.6</v>
      </c>
      <c r="J54" s="195"/>
      <c r="K54" s="207"/>
      <c r="L54" s="74"/>
      <c r="O54" s="74"/>
    </row>
    <row r="55" spans="1:15" s="2" customFormat="1" ht="45" customHeight="1">
      <c r="A55" s="303" t="s">
        <v>349</v>
      </c>
      <c r="B55" s="184" t="s">
        <v>803</v>
      </c>
      <c r="C55" s="184" t="s">
        <v>249</v>
      </c>
      <c r="D55" s="184" t="s">
        <v>122</v>
      </c>
      <c r="E55" s="184" t="s">
        <v>458</v>
      </c>
      <c r="F55" s="184" t="s">
        <v>549</v>
      </c>
      <c r="G55" s="186">
        <f>9!I77</f>
        <v>71.2</v>
      </c>
      <c r="H55" s="186">
        <f>9!J77</f>
        <v>71.2</v>
      </c>
      <c r="I55" s="186">
        <f>9!K77</f>
        <v>71.2</v>
      </c>
      <c r="J55" s="195"/>
      <c r="K55" s="207"/>
      <c r="L55" s="74"/>
      <c r="O55" s="74"/>
    </row>
    <row r="56" spans="1:15" s="2" customFormat="1" ht="30" customHeight="1">
      <c r="A56" s="87" t="s">
        <v>644</v>
      </c>
      <c r="B56" s="184" t="s">
        <v>803</v>
      </c>
      <c r="C56" s="184" t="s">
        <v>249</v>
      </c>
      <c r="D56" s="184" t="s">
        <v>400</v>
      </c>
      <c r="E56" s="184"/>
      <c r="F56" s="184"/>
      <c r="G56" s="186">
        <f aca="true" t="shared" si="5" ref="G56:I57">G57</f>
        <v>63.5</v>
      </c>
      <c r="H56" s="186">
        <f t="shared" si="5"/>
        <v>48</v>
      </c>
      <c r="I56" s="186">
        <f t="shared" si="5"/>
        <v>47</v>
      </c>
      <c r="J56" s="195"/>
      <c r="K56" s="207"/>
      <c r="L56" s="74"/>
      <c r="O56" s="74"/>
    </row>
    <row r="57" spans="1:15" s="2" customFormat="1" ht="30.75" customHeight="1">
      <c r="A57" s="185" t="s">
        <v>536</v>
      </c>
      <c r="B57" s="184" t="s">
        <v>803</v>
      </c>
      <c r="C57" s="184" t="s">
        <v>249</v>
      </c>
      <c r="D57" s="184" t="s">
        <v>400</v>
      </c>
      <c r="E57" s="184" t="s">
        <v>252</v>
      </c>
      <c r="F57" s="184"/>
      <c r="G57" s="186">
        <f t="shared" si="5"/>
        <v>63.5</v>
      </c>
      <c r="H57" s="186">
        <f t="shared" si="5"/>
        <v>48</v>
      </c>
      <c r="I57" s="186">
        <f t="shared" si="5"/>
        <v>47</v>
      </c>
      <c r="J57" s="195"/>
      <c r="K57" s="207"/>
      <c r="L57" s="74"/>
      <c r="O57" s="74"/>
    </row>
    <row r="58" spans="1:15" s="2" customFormat="1" ht="30.75" customHeight="1">
      <c r="A58" s="170" t="s">
        <v>315</v>
      </c>
      <c r="B58" s="184" t="s">
        <v>803</v>
      </c>
      <c r="C58" s="184" t="s">
        <v>249</v>
      </c>
      <c r="D58" s="184" t="s">
        <v>400</v>
      </c>
      <c r="E58" s="184" t="s">
        <v>73</v>
      </c>
      <c r="F58" s="184"/>
      <c r="G58" s="186">
        <f>G59+G61</f>
        <v>63.5</v>
      </c>
      <c r="H58" s="186">
        <f>H59+H61</f>
        <v>48</v>
      </c>
      <c r="I58" s="186">
        <f>I59+I61</f>
        <v>47</v>
      </c>
      <c r="J58" s="195"/>
      <c r="K58" s="207"/>
      <c r="L58" s="74"/>
      <c r="O58" s="74"/>
    </row>
    <row r="59" spans="1:15" s="2" customFormat="1" ht="45" customHeight="1">
      <c r="A59" s="170" t="s">
        <v>807</v>
      </c>
      <c r="B59" s="184" t="s">
        <v>803</v>
      </c>
      <c r="C59" s="184" t="s">
        <v>249</v>
      </c>
      <c r="D59" s="184" t="s">
        <v>400</v>
      </c>
      <c r="E59" s="184" t="s">
        <v>459</v>
      </c>
      <c r="F59" s="184"/>
      <c r="G59" s="186">
        <f>G60</f>
        <v>8.5</v>
      </c>
      <c r="H59" s="186">
        <f>H60</f>
        <v>0</v>
      </c>
      <c r="I59" s="186">
        <f>I60</f>
        <v>0</v>
      </c>
      <c r="J59" s="195"/>
      <c r="K59" s="207"/>
      <c r="L59" s="74"/>
      <c r="O59" s="74"/>
    </row>
    <row r="60" spans="1:15" s="2" customFormat="1" ht="45.75" customHeight="1">
      <c r="A60" s="244" t="s">
        <v>49</v>
      </c>
      <c r="B60" s="184" t="s">
        <v>803</v>
      </c>
      <c r="C60" s="184" t="s">
        <v>249</v>
      </c>
      <c r="D60" s="184" t="s">
        <v>400</v>
      </c>
      <c r="E60" s="158" t="s">
        <v>810</v>
      </c>
      <c r="F60" s="184" t="s">
        <v>549</v>
      </c>
      <c r="G60" s="186">
        <f>9!I79</f>
        <v>8.5</v>
      </c>
      <c r="H60" s="186">
        <f>9!J79</f>
        <v>0</v>
      </c>
      <c r="I60" s="186">
        <f>9!K79</f>
        <v>0</v>
      </c>
      <c r="J60" s="195"/>
      <c r="K60" s="207"/>
      <c r="L60" s="74"/>
      <c r="O60" s="74"/>
    </row>
    <row r="61" spans="1:15" s="2" customFormat="1" ht="45.75" customHeight="1">
      <c r="A61" s="170" t="s">
        <v>642</v>
      </c>
      <c r="B61" s="184" t="s">
        <v>803</v>
      </c>
      <c r="C61" s="184" t="s">
        <v>249</v>
      </c>
      <c r="D61" s="184" t="s">
        <v>400</v>
      </c>
      <c r="E61" s="158" t="s">
        <v>808</v>
      </c>
      <c r="F61" s="184"/>
      <c r="G61" s="186">
        <f>G62+G63</f>
        <v>55</v>
      </c>
      <c r="H61" s="186">
        <f>H62+H63</f>
        <v>48</v>
      </c>
      <c r="I61" s="186">
        <f>I62+I63</f>
        <v>47</v>
      </c>
      <c r="J61" s="195"/>
      <c r="K61" s="207"/>
      <c r="L61" s="74"/>
      <c r="O61" s="74"/>
    </row>
    <row r="62" spans="1:15" s="2" customFormat="1" ht="46.5" customHeight="1">
      <c r="A62" s="244" t="s">
        <v>264</v>
      </c>
      <c r="B62" s="184" t="s">
        <v>803</v>
      </c>
      <c r="C62" s="184" t="s">
        <v>249</v>
      </c>
      <c r="D62" s="184" t="s">
        <v>400</v>
      </c>
      <c r="E62" s="158" t="s">
        <v>722</v>
      </c>
      <c r="F62" s="184" t="s">
        <v>549</v>
      </c>
      <c r="G62" s="186">
        <f>9!I81</f>
        <v>20</v>
      </c>
      <c r="H62" s="186">
        <f>9!J81</f>
        <v>23</v>
      </c>
      <c r="I62" s="186">
        <f>9!K81</f>
        <v>20</v>
      </c>
      <c r="J62" s="195"/>
      <c r="K62" s="207"/>
      <c r="L62" s="74"/>
      <c r="O62" s="74"/>
    </row>
    <row r="63" spans="1:15" s="2" customFormat="1" ht="61.5" customHeight="1">
      <c r="A63" s="244" t="s">
        <v>287</v>
      </c>
      <c r="B63" s="184" t="s">
        <v>803</v>
      </c>
      <c r="C63" s="184" t="s">
        <v>249</v>
      </c>
      <c r="D63" s="184" t="s">
        <v>400</v>
      </c>
      <c r="E63" s="158" t="s">
        <v>811</v>
      </c>
      <c r="F63" s="184" t="s">
        <v>549</v>
      </c>
      <c r="G63" s="186">
        <f>9!I82</f>
        <v>35</v>
      </c>
      <c r="H63" s="186">
        <f>9!J82</f>
        <v>25</v>
      </c>
      <c r="I63" s="186">
        <f>9!K82</f>
        <v>27</v>
      </c>
      <c r="J63" s="195"/>
      <c r="K63" s="207"/>
      <c r="L63" s="74"/>
      <c r="O63" s="74"/>
    </row>
    <row r="64" spans="1:15" s="2" customFormat="1" ht="18" customHeight="1">
      <c r="A64" s="185" t="s">
        <v>189</v>
      </c>
      <c r="B64" s="184" t="s">
        <v>803</v>
      </c>
      <c r="C64" s="184" t="s">
        <v>250</v>
      </c>
      <c r="D64" s="184"/>
      <c r="E64" s="184"/>
      <c r="F64" s="184"/>
      <c r="G64" s="186">
        <f>G65+G69+G87</f>
        <v>32614.6</v>
      </c>
      <c r="H64" s="186">
        <f>H65+H69+H87</f>
        <v>29556</v>
      </c>
      <c r="I64" s="186">
        <f>I65+I69+I87</f>
        <v>5787.5</v>
      </c>
      <c r="J64" s="195"/>
      <c r="K64" s="207"/>
      <c r="L64" s="74"/>
      <c r="O64" s="74"/>
    </row>
    <row r="65" spans="1:15" s="2" customFormat="1" ht="18" customHeight="1">
      <c r="A65" s="185" t="s">
        <v>706</v>
      </c>
      <c r="B65" s="184" t="s">
        <v>803</v>
      </c>
      <c r="C65" s="184" t="s">
        <v>250</v>
      </c>
      <c r="D65" s="184" t="s">
        <v>123</v>
      </c>
      <c r="E65" s="184"/>
      <c r="F65" s="184"/>
      <c r="G65" s="186">
        <f aca="true" t="shared" si="6" ref="G65:I66">G66</f>
        <v>1000</v>
      </c>
      <c r="H65" s="186">
        <f t="shared" si="6"/>
        <v>1000</v>
      </c>
      <c r="I65" s="186">
        <f t="shared" si="6"/>
        <v>1000</v>
      </c>
      <c r="J65" s="195"/>
      <c r="K65" s="207"/>
      <c r="L65" s="74"/>
      <c r="O65" s="74"/>
    </row>
    <row r="66" spans="1:15" s="2" customFormat="1" ht="18" customHeight="1">
      <c r="A66" s="185" t="s">
        <v>421</v>
      </c>
      <c r="B66" s="184" t="s">
        <v>803</v>
      </c>
      <c r="C66" s="184" t="s">
        <v>250</v>
      </c>
      <c r="D66" s="184" t="s">
        <v>123</v>
      </c>
      <c r="E66" s="184" t="s">
        <v>147</v>
      </c>
      <c r="F66" s="184"/>
      <c r="G66" s="186">
        <f t="shared" si="6"/>
        <v>1000</v>
      </c>
      <c r="H66" s="186">
        <f t="shared" si="6"/>
        <v>1000</v>
      </c>
      <c r="I66" s="186">
        <f t="shared" si="6"/>
        <v>1000</v>
      </c>
      <c r="J66" s="195"/>
      <c r="K66" s="207"/>
      <c r="L66" s="74"/>
      <c r="O66" s="74"/>
    </row>
    <row r="67" spans="1:15" s="2" customFormat="1" ht="17.25" customHeight="1">
      <c r="A67" s="185" t="s">
        <v>211</v>
      </c>
      <c r="B67" s="184" t="s">
        <v>803</v>
      </c>
      <c r="C67" s="184" t="s">
        <v>250</v>
      </c>
      <c r="D67" s="184" t="s">
        <v>123</v>
      </c>
      <c r="E67" s="184" t="s">
        <v>212</v>
      </c>
      <c r="F67" s="184"/>
      <c r="G67" s="186">
        <f>G68</f>
        <v>1000</v>
      </c>
      <c r="H67" s="186">
        <f>H68</f>
        <v>1000</v>
      </c>
      <c r="I67" s="186">
        <f>I68</f>
        <v>1000</v>
      </c>
      <c r="J67" s="195"/>
      <c r="K67" s="207"/>
      <c r="L67" s="74"/>
      <c r="O67" s="74"/>
    </row>
    <row r="68" spans="1:15" s="2" customFormat="1" ht="33" customHeight="1">
      <c r="A68" s="185" t="s">
        <v>739</v>
      </c>
      <c r="B68" s="184" t="s">
        <v>803</v>
      </c>
      <c r="C68" s="184" t="s">
        <v>250</v>
      </c>
      <c r="D68" s="184" t="s">
        <v>123</v>
      </c>
      <c r="E68" s="184" t="s">
        <v>738</v>
      </c>
      <c r="F68" s="184" t="s">
        <v>566</v>
      </c>
      <c r="G68" s="186">
        <f>9!I85</f>
        <v>1000</v>
      </c>
      <c r="H68" s="186">
        <f>9!J85</f>
        <v>1000</v>
      </c>
      <c r="I68" s="186">
        <f>9!K85</f>
        <v>1000</v>
      </c>
      <c r="J68" s="195"/>
      <c r="K68" s="207"/>
      <c r="L68" s="74"/>
      <c r="O68" s="74"/>
    </row>
    <row r="69" spans="1:15" s="2" customFormat="1" ht="17.25" customHeight="1">
      <c r="A69" s="185" t="s">
        <v>547</v>
      </c>
      <c r="B69" s="184" t="s">
        <v>803</v>
      </c>
      <c r="C69" s="184" t="s">
        <v>250</v>
      </c>
      <c r="D69" s="184" t="s">
        <v>122</v>
      </c>
      <c r="E69" s="184"/>
      <c r="F69" s="184"/>
      <c r="G69" s="186">
        <f>G70+G83</f>
        <v>29593.6</v>
      </c>
      <c r="H69" s="186">
        <f>H70+H83</f>
        <v>26425</v>
      </c>
      <c r="I69" s="186">
        <f>I70+I83</f>
        <v>2648.5</v>
      </c>
      <c r="J69" s="195"/>
      <c r="K69" s="207"/>
      <c r="L69" s="74"/>
      <c r="O69" s="74"/>
    </row>
    <row r="70" spans="1:15" s="2" customFormat="1" ht="33" customHeight="1">
      <c r="A70" s="185" t="s">
        <v>285</v>
      </c>
      <c r="B70" s="184" t="s">
        <v>803</v>
      </c>
      <c r="C70" s="184" t="s">
        <v>250</v>
      </c>
      <c r="D70" s="184" t="s">
        <v>122</v>
      </c>
      <c r="E70" s="184" t="s">
        <v>248</v>
      </c>
      <c r="F70" s="184"/>
      <c r="G70" s="186">
        <f>G71+G80</f>
        <v>29593.6</v>
      </c>
      <c r="H70" s="186">
        <f>H71+H80</f>
        <v>26025</v>
      </c>
      <c r="I70" s="186">
        <f>I71+I80</f>
        <v>2648.5</v>
      </c>
      <c r="J70" s="195"/>
      <c r="K70" s="207"/>
      <c r="L70" s="74"/>
      <c r="O70" s="74"/>
    </row>
    <row r="71" spans="1:15" s="2" customFormat="1" ht="32.25" customHeight="1">
      <c r="A71" s="185" t="s">
        <v>504</v>
      </c>
      <c r="B71" s="184" t="s">
        <v>803</v>
      </c>
      <c r="C71" s="184" t="s">
        <v>250</v>
      </c>
      <c r="D71" s="184" t="s">
        <v>122</v>
      </c>
      <c r="E71" s="184" t="s">
        <v>592</v>
      </c>
      <c r="F71" s="184"/>
      <c r="G71" s="186">
        <f>G72+G73+G74+G75+G76+G77+G78+G79</f>
        <v>4093.6</v>
      </c>
      <c r="H71" s="186">
        <f>H72+H73+H74+H75+H76+H77+H78+H79</f>
        <v>4675</v>
      </c>
      <c r="I71" s="186">
        <f>I72+I73+I74+I75+I76+I77+I78+I79</f>
        <v>2648.5</v>
      </c>
      <c r="J71" s="195"/>
      <c r="K71" s="207"/>
      <c r="L71" s="74"/>
      <c r="O71" s="74"/>
    </row>
    <row r="72" spans="1:15" s="2" customFormat="1" ht="30.75" customHeight="1">
      <c r="A72" s="185" t="s">
        <v>688</v>
      </c>
      <c r="B72" s="184" t="s">
        <v>803</v>
      </c>
      <c r="C72" s="184" t="s">
        <v>250</v>
      </c>
      <c r="D72" s="184" t="s">
        <v>122</v>
      </c>
      <c r="E72" s="184" t="s">
        <v>283</v>
      </c>
      <c r="F72" s="184" t="s">
        <v>549</v>
      </c>
      <c r="G72" s="186">
        <f>9!I87</f>
        <v>1856.2</v>
      </c>
      <c r="H72" s="186">
        <f>9!J87</f>
        <v>2100</v>
      </c>
      <c r="I72" s="186">
        <f>9!K87</f>
        <v>1528.5</v>
      </c>
      <c r="J72" s="195"/>
      <c r="K72" s="207"/>
      <c r="L72" s="74"/>
      <c r="O72" s="74"/>
    </row>
    <row r="73" spans="1:15" s="2" customFormat="1" ht="33" customHeight="1">
      <c r="A73" s="185" t="s">
        <v>327</v>
      </c>
      <c r="B73" s="184" t="s">
        <v>803</v>
      </c>
      <c r="C73" s="184" t="s">
        <v>250</v>
      </c>
      <c r="D73" s="184" t="s">
        <v>122</v>
      </c>
      <c r="E73" s="184" t="s">
        <v>284</v>
      </c>
      <c r="F73" s="184" t="s">
        <v>549</v>
      </c>
      <c r="G73" s="186">
        <f>9!I89</f>
        <v>300</v>
      </c>
      <c r="H73" s="186">
        <f>9!J89</f>
        <v>300</v>
      </c>
      <c r="I73" s="186">
        <f>9!K89</f>
        <v>300</v>
      </c>
      <c r="J73" s="195"/>
      <c r="K73" s="207"/>
      <c r="L73" s="74"/>
      <c r="O73" s="74"/>
    </row>
    <row r="74" spans="1:15" s="2" customFormat="1" ht="44.25" customHeight="1">
      <c r="A74" s="185" t="s">
        <v>521</v>
      </c>
      <c r="B74" s="184" t="s">
        <v>803</v>
      </c>
      <c r="C74" s="184" t="s">
        <v>250</v>
      </c>
      <c r="D74" s="184" t="s">
        <v>122</v>
      </c>
      <c r="E74" s="184" t="s">
        <v>522</v>
      </c>
      <c r="F74" s="184" t="s">
        <v>549</v>
      </c>
      <c r="G74" s="186">
        <f>9!I94</f>
        <v>0</v>
      </c>
      <c r="H74" s="186">
        <f>9!J94</f>
        <v>175</v>
      </c>
      <c r="I74" s="186">
        <f>9!K94</f>
        <v>0</v>
      </c>
      <c r="J74" s="195"/>
      <c r="K74" s="207"/>
      <c r="L74" s="74"/>
      <c r="O74" s="74"/>
    </row>
    <row r="75" spans="1:15" s="2" customFormat="1" ht="31.5" customHeight="1">
      <c r="A75" s="185" t="s">
        <v>556</v>
      </c>
      <c r="B75" s="184" t="s">
        <v>803</v>
      </c>
      <c r="C75" s="184" t="s">
        <v>250</v>
      </c>
      <c r="D75" s="184" t="s">
        <v>122</v>
      </c>
      <c r="E75" s="184" t="s">
        <v>793</v>
      </c>
      <c r="F75" s="184" t="s">
        <v>549</v>
      </c>
      <c r="G75" s="186">
        <f>9!I100</f>
        <v>200</v>
      </c>
      <c r="H75" s="186">
        <f>9!J100</f>
        <v>200</v>
      </c>
      <c r="I75" s="186">
        <f>9!K100</f>
        <v>220</v>
      </c>
      <c r="J75" s="195"/>
      <c r="K75" s="207"/>
      <c r="L75" s="74"/>
      <c r="O75" s="74"/>
    </row>
    <row r="76" spans="1:15" s="2" customFormat="1" ht="31.5" customHeight="1">
      <c r="A76" s="185" t="s">
        <v>520</v>
      </c>
      <c r="B76" s="184" t="s">
        <v>803</v>
      </c>
      <c r="C76" s="184" t="s">
        <v>250</v>
      </c>
      <c r="D76" s="184" t="s">
        <v>122</v>
      </c>
      <c r="E76" s="184" t="s">
        <v>154</v>
      </c>
      <c r="F76" s="184" t="s">
        <v>549</v>
      </c>
      <c r="G76" s="186">
        <f>9!I91</f>
        <v>400</v>
      </c>
      <c r="H76" s="186">
        <f>9!J91</f>
        <v>400</v>
      </c>
      <c r="I76" s="186">
        <f>9!K91</f>
        <v>600</v>
      </c>
      <c r="J76" s="195"/>
      <c r="K76" s="207"/>
      <c r="L76" s="74"/>
      <c r="O76" s="74"/>
    </row>
    <row r="77" spans="1:15" s="2" customFormat="1" ht="31.5" customHeight="1">
      <c r="A77" s="185" t="s">
        <v>523</v>
      </c>
      <c r="B77" s="184" t="s">
        <v>803</v>
      </c>
      <c r="C77" s="184" t="s">
        <v>250</v>
      </c>
      <c r="D77" s="184" t="s">
        <v>122</v>
      </c>
      <c r="E77" s="184" t="s">
        <v>155</v>
      </c>
      <c r="F77" s="184" t="s">
        <v>549</v>
      </c>
      <c r="G77" s="186">
        <f>9!I103</f>
        <v>0</v>
      </c>
      <c r="H77" s="186">
        <f>9!J103</f>
        <v>200</v>
      </c>
      <c r="I77" s="186">
        <f>9!K103</f>
        <v>0</v>
      </c>
      <c r="J77" s="195"/>
      <c r="K77" s="207"/>
      <c r="L77" s="74"/>
      <c r="O77" s="74"/>
    </row>
    <row r="78" spans="1:15" s="2" customFormat="1" ht="48" customHeight="1">
      <c r="A78" s="185" t="s">
        <v>435</v>
      </c>
      <c r="B78" s="184" t="s">
        <v>803</v>
      </c>
      <c r="C78" s="184" t="s">
        <v>250</v>
      </c>
      <c r="D78" s="184" t="s">
        <v>122</v>
      </c>
      <c r="E78" s="184" t="s">
        <v>297</v>
      </c>
      <c r="F78" s="184" t="s">
        <v>148</v>
      </c>
      <c r="G78" s="186">
        <f>9!I93</f>
        <v>0</v>
      </c>
      <c r="H78" s="186">
        <f>9!J93</f>
        <v>1300</v>
      </c>
      <c r="I78" s="186">
        <f>9!K93</f>
        <v>0</v>
      </c>
      <c r="J78" s="195"/>
      <c r="K78" s="207"/>
      <c r="L78" s="74"/>
      <c r="O78" s="74"/>
    </row>
    <row r="79" spans="1:15" s="2" customFormat="1" ht="31.5" customHeight="1">
      <c r="A79" s="185" t="s">
        <v>688</v>
      </c>
      <c r="B79" s="184" t="s">
        <v>803</v>
      </c>
      <c r="C79" s="184" t="s">
        <v>250</v>
      </c>
      <c r="D79" s="184" t="s">
        <v>122</v>
      </c>
      <c r="E79" s="184" t="s">
        <v>632</v>
      </c>
      <c r="F79" s="184" t="s">
        <v>549</v>
      </c>
      <c r="G79" s="186">
        <f>9!I108+9!I109</f>
        <v>1337.4</v>
      </c>
      <c r="H79" s="186">
        <f>9!J108+9!J109</f>
        <v>0</v>
      </c>
      <c r="I79" s="186">
        <f>9!K108+9!K109</f>
        <v>0</v>
      </c>
      <c r="J79" s="195"/>
      <c r="K79" s="207"/>
      <c r="L79" s="74"/>
      <c r="O79" s="74"/>
    </row>
    <row r="80" spans="1:15" s="2" customFormat="1" ht="32.25" customHeight="1">
      <c r="A80" s="185" t="s">
        <v>560</v>
      </c>
      <c r="B80" s="184" t="s">
        <v>803</v>
      </c>
      <c r="C80" s="184" t="s">
        <v>250</v>
      </c>
      <c r="D80" s="184" t="s">
        <v>122</v>
      </c>
      <c r="E80" s="184" t="s">
        <v>720</v>
      </c>
      <c r="F80" s="184"/>
      <c r="G80" s="186">
        <f>G81</f>
        <v>25500</v>
      </c>
      <c r="H80" s="186">
        <f>H81</f>
        <v>21350</v>
      </c>
      <c r="I80" s="186">
        <f>I81</f>
        <v>0</v>
      </c>
      <c r="J80" s="195"/>
      <c r="K80" s="207"/>
      <c r="L80" s="74"/>
      <c r="O80" s="74"/>
    </row>
    <row r="81" spans="1:15" s="2" customFormat="1" ht="63.75" customHeight="1">
      <c r="A81" s="185" t="s">
        <v>721</v>
      </c>
      <c r="B81" s="184" t="s">
        <v>803</v>
      </c>
      <c r="C81" s="184" t="s">
        <v>250</v>
      </c>
      <c r="D81" s="184" t="s">
        <v>122</v>
      </c>
      <c r="E81" s="184" t="s">
        <v>79</v>
      </c>
      <c r="F81" s="184" t="s">
        <v>549</v>
      </c>
      <c r="G81" s="186">
        <f>9!I115+9!I116</f>
        <v>25500</v>
      </c>
      <c r="H81" s="186">
        <f>9!J115+9!J116</f>
        <v>21350</v>
      </c>
      <c r="I81" s="186">
        <f>9!K115+9!K116</f>
        <v>0</v>
      </c>
      <c r="J81" s="195"/>
      <c r="K81" s="207"/>
      <c r="L81" s="74"/>
      <c r="O81" s="74"/>
    </row>
    <row r="82" spans="1:15" s="2" customFormat="1" ht="18" customHeight="1">
      <c r="A82" s="239" t="s">
        <v>693</v>
      </c>
      <c r="B82" s="184" t="s">
        <v>803</v>
      </c>
      <c r="C82" s="184" t="s">
        <v>250</v>
      </c>
      <c r="D82" s="184" t="s">
        <v>122</v>
      </c>
      <c r="E82" s="184" t="s">
        <v>79</v>
      </c>
      <c r="F82" s="184" t="s">
        <v>549</v>
      </c>
      <c r="G82" s="186">
        <f>9!I115</f>
        <v>20000</v>
      </c>
      <c r="H82" s="186">
        <f>9!J115</f>
        <v>20000</v>
      </c>
      <c r="I82" s="186">
        <f>'[1]9'!J110</f>
        <v>0</v>
      </c>
      <c r="J82" s="195"/>
      <c r="K82" s="207"/>
      <c r="L82" s="74"/>
      <c r="O82" s="74"/>
    </row>
    <row r="83" spans="1:15" s="2" customFormat="1" ht="32.25" customHeight="1">
      <c r="A83" s="170" t="s">
        <v>796</v>
      </c>
      <c r="B83" s="184" t="s">
        <v>803</v>
      </c>
      <c r="C83" s="184" t="s">
        <v>250</v>
      </c>
      <c r="D83" s="184" t="s">
        <v>122</v>
      </c>
      <c r="E83" s="184" t="s">
        <v>153</v>
      </c>
      <c r="F83" s="184"/>
      <c r="G83" s="186">
        <f aca="true" t="shared" si="7" ref="G83:I85">G84</f>
        <v>0</v>
      </c>
      <c r="H83" s="186">
        <f t="shared" si="7"/>
        <v>400</v>
      </c>
      <c r="I83" s="186">
        <f t="shared" si="7"/>
        <v>0</v>
      </c>
      <c r="J83" s="195"/>
      <c r="K83" s="207"/>
      <c r="L83" s="74"/>
      <c r="O83" s="74"/>
    </row>
    <row r="84" spans="1:15" s="2" customFormat="1" ht="18" customHeight="1">
      <c r="A84" s="170" t="s">
        <v>67</v>
      </c>
      <c r="B84" s="184" t="s">
        <v>803</v>
      </c>
      <c r="C84" s="184" t="s">
        <v>250</v>
      </c>
      <c r="D84" s="184" t="s">
        <v>122</v>
      </c>
      <c r="E84" s="158" t="s">
        <v>192</v>
      </c>
      <c r="F84" s="184"/>
      <c r="G84" s="186">
        <f t="shared" si="7"/>
        <v>0</v>
      </c>
      <c r="H84" s="186">
        <f t="shared" si="7"/>
        <v>400</v>
      </c>
      <c r="I84" s="186">
        <f t="shared" si="7"/>
        <v>0</v>
      </c>
      <c r="J84" s="195"/>
      <c r="K84" s="207"/>
      <c r="L84" s="74"/>
      <c r="O84" s="74"/>
    </row>
    <row r="85" spans="1:15" s="2" customFormat="1" ht="31.5" customHeight="1">
      <c r="A85" s="86" t="s">
        <v>68</v>
      </c>
      <c r="B85" s="184" t="s">
        <v>803</v>
      </c>
      <c r="C85" s="184" t="s">
        <v>250</v>
      </c>
      <c r="D85" s="184" t="s">
        <v>122</v>
      </c>
      <c r="E85" s="184" t="s">
        <v>23</v>
      </c>
      <c r="F85" s="184"/>
      <c r="G85" s="186">
        <f t="shared" si="7"/>
        <v>0</v>
      </c>
      <c r="H85" s="186">
        <f t="shared" si="7"/>
        <v>400</v>
      </c>
      <c r="I85" s="186">
        <f t="shared" si="7"/>
        <v>0</v>
      </c>
      <c r="J85" s="195"/>
      <c r="K85" s="207"/>
      <c r="L85" s="74"/>
      <c r="O85" s="74"/>
    </row>
    <row r="86" spans="1:15" s="2" customFormat="1" ht="45.75" customHeight="1">
      <c r="A86" s="86" t="s">
        <v>357</v>
      </c>
      <c r="B86" s="184" t="s">
        <v>803</v>
      </c>
      <c r="C86" s="184" t="s">
        <v>250</v>
      </c>
      <c r="D86" s="184" t="s">
        <v>122</v>
      </c>
      <c r="E86" s="184" t="s">
        <v>440</v>
      </c>
      <c r="F86" s="184" t="s">
        <v>549</v>
      </c>
      <c r="G86" s="186">
        <f>9!I118</f>
        <v>0</v>
      </c>
      <c r="H86" s="186">
        <f>9!J118</f>
        <v>400</v>
      </c>
      <c r="I86" s="186">
        <f>9!K118</f>
        <v>0</v>
      </c>
      <c r="J86" s="195"/>
      <c r="K86" s="207"/>
      <c r="L86" s="74"/>
      <c r="O86" s="74"/>
    </row>
    <row r="87" spans="1:15" s="2" customFormat="1" ht="17.25" customHeight="1">
      <c r="A87" s="185" t="s">
        <v>332</v>
      </c>
      <c r="B87" s="184" t="s">
        <v>803</v>
      </c>
      <c r="C87" s="184" t="s">
        <v>250</v>
      </c>
      <c r="D87" s="184" t="s">
        <v>604</v>
      </c>
      <c r="E87" s="184"/>
      <c r="F87" s="184"/>
      <c r="G87" s="186">
        <f>G88+G96+G93</f>
        <v>2021</v>
      </c>
      <c r="H87" s="186">
        <f>H88+H96+H93</f>
        <v>2131</v>
      </c>
      <c r="I87" s="186">
        <f>I88+I96+I93</f>
        <v>2139</v>
      </c>
      <c r="J87" s="195"/>
      <c r="K87" s="207"/>
      <c r="L87" s="74"/>
      <c r="O87" s="74"/>
    </row>
    <row r="88" spans="1:15" s="2" customFormat="1" ht="17.25" customHeight="1">
      <c r="A88" s="89" t="s">
        <v>304</v>
      </c>
      <c r="B88" s="184" t="s">
        <v>803</v>
      </c>
      <c r="C88" s="184" t="s">
        <v>250</v>
      </c>
      <c r="D88" s="184" t="s">
        <v>604</v>
      </c>
      <c r="E88" s="184" t="s">
        <v>249</v>
      </c>
      <c r="F88" s="184"/>
      <c r="G88" s="186">
        <f>G89</f>
        <v>1137</v>
      </c>
      <c r="H88" s="186">
        <f>H89</f>
        <v>1237</v>
      </c>
      <c r="I88" s="186">
        <f>I89</f>
        <v>1240</v>
      </c>
      <c r="J88" s="195"/>
      <c r="K88" s="207"/>
      <c r="L88" s="74"/>
      <c r="O88" s="74"/>
    </row>
    <row r="89" spans="1:15" s="2" customFormat="1" ht="31.5" customHeight="1">
      <c r="A89" s="170" t="s">
        <v>138</v>
      </c>
      <c r="B89" s="184" t="s">
        <v>803</v>
      </c>
      <c r="C89" s="184" t="s">
        <v>250</v>
      </c>
      <c r="D89" s="184" t="s">
        <v>604</v>
      </c>
      <c r="E89" s="184" t="s">
        <v>593</v>
      </c>
      <c r="F89" s="184"/>
      <c r="G89" s="186">
        <f>G90+G91+G92</f>
        <v>1137</v>
      </c>
      <c r="H89" s="186">
        <f>H90+H91+H92</f>
        <v>1237</v>
      </c>
      <c r="I89" s="186">
        <f>I90+I91+I92</f>
        <v>1240</v>
      </c>
      <c r="J89" s="195"/>
      <c r="K89" s="207"/>
      <c r="L89" s="74"/>
      <c r="O89" s="74"/>
    </row>
    <row r="90" spans="1:15" s="2" customFormat="1" ht="31.5" customHeight="1">
      <c r="A90" s="185" t="s">
        <v>715</v>
      </c>
      <c r="B90" s="184" t="s">
        <v>803</v>
      </c>
      <c r="C90" s="184" t="s">
        <v>250</v>
      </c>
      <c r="D90" s="184" t="s">
        <v>604</v>
      </c>
      <c r="E90" s="158" t="s">
        <v>461</v>
      </c>
      <c r="F90" s="184" t="s">
        <v>549</v>
      </c>
      <c r="G90" s="186">
        <f>9!I128</f>
        <v>17</v>
      </c>
      <c r="H90" s="186">
        <f>9!J128</f>
        <v>17</v>
      </c>
      <c r="I90" s="186">
        <f>9!K128</f>
        <v>20</v>
      </c>
      <c r="J90" s="195"/>
      <c r="K90" s="207"/>
      <c r="L90" s="74"/>
      <c r="O90" s="74"/>
    </row>
    <row r="91" spans="1:15" s="2" customFormat="1" ht="30.75" customHeight="1">
      <c r="A91" s="185" t="s">
        <v>476</v>
      </c>
      <c r="B91" s="184" t="s">
        <v>803</v>
      </c>
      <c r="C91" s="184" t="s">
        <v>250</v>
      </c>
      <c r="D91" s="184" t="s">
        <v>604</v>
      </c>
      <c r="E91" s="158" t="s">
        <v>461</v>
      </c>
      <c r="F91" s="184" t="s">
        <v>566</v>
      </c>
      <c r="G91" s="186">
        <f>9!I129</f>
        <v>120</v>
      </c>
      <c r="H91" s="186">
        <f>9!J129</f>
        <v>120</v>
      </c>
      <c r="I91" s="186">
        <f>9!K129</f>
        <v>120</v>
      </c>
      <c r="J91" s="195"/>
      <c r="K91" s="207"/>
      <c r="L91" s="74"/>
      <c r="O91" s="74"/>
    </row>
    <row r="92" spans="1:15" s="2" customFormat="1" ht="45" customHeight="1">
      <c r="A92" s="185" t="s">
        <v>587</v>
      </c>
      <c r="B92" s="184" t="s">
        <v>803</v>
      </c>
      <c r="C92" s="184" t="s">
        <v>250</v>
      </c>
      <c r="D92" s="184" t="s">
        <v>604</v>
      </c>
      <c r="E92" s="158" t="s">
        <v>806</v>
      </c>
      <c r="F92" s="184" t="s">
        <v>549</v>
      </c>
      <c r="G92" s="186">
        <f>9!I130</f>
        <v>1000</v>
      </c>
      <c r="H92" s="186">
        <f>9!J130</f>
        <v>1100</v>
      </c>
      <c r="I92" s="186">
        <f>9!K130</f>
        <v>1100</v>
      </c>
      <c r="J92" s="195"/>
      <c r="K92" s="207"/>
      <c r="L92" s="74"/>
      <c r="O92" s="74"/>
    </row>
    <row r="93" spans="1:15" s="2" customFormat="1" ht="31.5" customHeight="1">
      <c r="A93" s="185" t="s">
        <v>84</v>
      </c>
      <c r="B93" s="184" t="s">
        <v>803</v>
      </c>
      <c r="C93" s="184" t="s">
        <v>250</v>
      </c>
      <c r="D93" s="184" t="s">
        <v>604</v>
      </c>
      <c r="E93" s="184" t="s">
        <v>250</v>
      </c>
      <c r="F93" s="184"/>
      <c r="G93" s="186">
        <f aca="true" t="shared" si="8" ref="G93:I94">G94</f>
        <v>50</v>
      </c>
      <c r="H93" s="186">
        <f t="shared" si="8"/>
        <v>60</v>
      </c>
      <c r="I93" s="186">
        <f t="shared" si="8"/>
        <v>65</v>
      </c>
      <c r="J93" s="195"/>
      <c r="K93" s="207"/>
      <c r="L93" s="74"/>
      <c r="O93" s="74"/>
    </row>
    <row r="94" spans="1:15" s="2" customFormat="1" ht="62.25" customHeight="1">
      <c r="A94" s="185" t="s">
        <v>200</v>
      </c>
      <c r="B94" s="184" t="s">
        <v>803</v>
      </c>
      <c r="C94" s="184" t="s">
        <v>250</v>
      </c>
      <c r="D94" s="184" t="s">
        <v>604</v>
      </c>
      <c r="E94" s="184" t="s">
        <v>405</v>
      </c>
      <c r="F94" s="184"/>
      <c r="G94" s="186">
        <f t="shared" si="8"/>
        <v>50</v>
      </c>
      <c r="H94" s="186">
        <f t="shared" si="8"/>
        <v>60</v>
      </c>
      <c r="I94" s="186">
        <f t="shared" si="8"/>
        <v>65</v>
      </c>
      <c r="J94" s="195"/>
      <c r="K94" s="207"/>
      <c r="L94" s="74"/>
      <c r="O94" s="74"/>
    </row>
    <row r="95" spans="1:15" s="2" customFormat="1" ht="33.75" customHeight="1">
      <c r="A95" s="185" t="s">
        <v>436</v>
      </c>
      <c r="B95" s="184" t="s">
        <v>803</v>
      </c>
      <c r="C95" s="184" t="s">
        <v>250</v>
      </c>
      <c r="D95" s="184" t="s">
        <v>604</v>
      </c>
      <c r="E95" s="184" t="s">
        <v>437</v>
      </c>
      <c r="F95" s="184" t="s">
        <v>549</v>
      </c>
      <c r="G95" s="186">
        <f>9!I132</f>
        <v>50</v>
      </c>
      <c r="H95" s="186">
        <f>9!J132</f>
        <v>60</v>
      </c>
      <c r="I95" s="186">
        <f>9!K132</f>
        <v>65</v>
      </c>
      <c r="J95" s="195"/>
      <c r="K95" s="207"/>
      <c r="L95" s="74"/>
      <c r="O95" s="74"/>
    </row>
    <row r="96" spans="1:15" s="2" customFormat="1" ht="33.75" customHeight="1">
      <c r="A96" s="170" t="s">
        <v>541</v>
      </c>
      <c r="B96" s="184" t="s">
        <v>803</v>
      </c>
      <c r="C96" s="184" t="s">
        <v>250</v>
      </c>
      <c r="D96" s="184" t="s">
        <v>604</v>
      </c>
      <c r="E96" s="184" t="s">
        <v>604</v>
      </c>
      <c r="F96" s="184"/>
      <c r="G96" s="186">
        <f aca="true" t="shared" si="9" ref="G96:I97">G97</f>
        <v>834</v>
      </c>
      <c r="H96" s="186">
        <f t="shared" si="9"/>
        <v>834</v>
      </c>
      <c r="I96" s="186">
        <f t="shared" si="9"/>
        <v>834</v>
      </c>
      <c r="J96" s="195"/>
      <c r="K96" s="207"/>
      <c r="L96" s="74"/>
      <c r="O96" s="74"/>
    </row>
    <row r="97" spans="1:15" s="2" customFormat="1" ht="33.75" customHeight="1">
      <c r="A97" s="185" t="s">
        <v>395</v>
      </c>
      <c r="B97" s="184" t="s">
        <v>803</v>
      </c>
      <c r="C97" s="184" t="s">
        <v>250</v>
      </c>
      <c r="D97" s="184" t="s">
        <v>604</v>
      </c>
      <c r="E97" s="184" t="s">
        <v>529</v>
      </c>
      <c r="F97" s="184"/>
      <c r="G97" s="186">
        <f t="shared" si="9"/>
        <v>834</v>
      </c>
      <c r="H97" s="186">
        <f t="shared" si="9"/>
        <v>834</v>
      </c>
      <c r="I97" s="186">
        <f t="shared" si="9"/>
        <v>834</v>
      </c>
      <c r="J97" s="195"/>
      <c r="K97" s="207"/>
      <c r="L97" s="74"/>
      <c r="O97" s="74"/>
    </row>
    <row r="98" spans="1:15" s="2" customFormat="1" ht="48" customHeight="1">
      <c r="A98" s="185" t="s">
        <v>620</v>
      </c>
      <c r="B98" s="184" t="s">
        <v>803</v>
      </c>
      <c r="C98" s="184" t="s">
        <v>250</v>
      </c>
      <c r="D98" s="184" t="s">
        <v>604</v>
      </c>
      <c r="E98" s="184" t="s">
        <v>85</v>
      </c>
      <c r="F98" s="184"/>
      <c r="G98" s="186">
        <f>G99+G101</f>
        <v>834</v>
      </c>
      <c r="H98" s="186">
        <f>H99+H101</f>
        <v>834</v>
      </c>
      <c r="I98" s="186">
        <f>I99+I101</f>
        <v>834</v>
      </c>
      <c r="J98" s="195"/>
      <c r="K98" s="207"/>
      <c r="L98" s="74"/>
      <c r="O98" s="74"/>
    </row>
    <row r="99" spans="1:15" s="2" customFormat="1" ht="48" customHeight="1">
      <c r="A99" s="185" t="s">
        <v>626</v>
      </c>
      <c r="B99" s="184" t="s">
        <v>803</v>
      </c>
      <c r="C99" s="184" t="s">
        <v>250</v>
      </c>
      <c r="D99" s="184" t="s">
        <v>604</v>
      </c>
      <c r="E99" s="184" t="s">
        <v>758</v>
      </c>
      <c r="F99" s="184" t="s">
        <v>549</v>
      </c>
      <c r="G99" s="186">
        <f>9!I143</f>
        <v>600</v>
      </c>
      <c r="H99" s="186">
        <f>9!J143</f>
        <v>600</v>
      </c>
      <c r="I99" s="186">
        <f>9!K143</f>
        <v>600</v>
      </c>
      <c r="J99" s="195"/>
      <c r="K99" s="207"/>
      <c r="L99" s="74"/>
      <c r="O99" s="74"/>
    </row>
    <row r="100" spans="1:15" s="2" customFormat="1" ht="17.25" customHeight="1">
      <c r="A100" s="239" t="s">
        <v>710</v>
      </c>
      <c r="B100" s="184" t="s">
        <v>803</v>
      </c>
      <c r="C100" s="184" t="s">
        <v>250</v>
      </c>
      <c r="D100" s="184" t="s">
        <v>604</v>
      </c>
      <c r="E100" s="184" t="s">
        <v>758</v>
      </c>
      <c r="F100" s="184" t="s">
        <v>549</v>
      </c>
      <c r="G100" s="186">
        <f>9!I144</f>
        <v>600</v>
      </c>
      <c r="H100" s="186">
        <f>9!J144</f>
        <v>600</v>
      </c>
      <c r="I100" s="186">
        <f>9!K144</f>
        <v>600</v>
      </c>
      <c r="J100" s="195"/>
      <c r="K100" s="207"/>
      <c r="L100" s="74"/>
      <c r="O100" s="74"/>
    </row>
    <row r="101" spans="1:15" s="2" customFormat="1" ht="45" customHeight="1">
      <c r="A101" s="185" t="s">
        <v>626</v>
      </c>
      <c r="B101" s="184" t="s">
        <v>803</v>
      </c>
      <c r="C101" s="184" t="s">
        <v>250</v>
      </c>
      <c r="D101" s="184" t="s">
        <v>604</v>
      </c>
      <c r="E101" s="184" t="s">
        <v>649</v>
      </c>
      <c r="F101" s="184" t="s">
        <v>549</v>
      </c>
      <c r="G101" s="186">
        <f>9!I145</f>
        <v>234</v>
      </c>
      <c r="H101" s="186">
        <f>9!J145</f>
        <v>234</v>
      </c>
      <c r="I101" s="186">
        <f>9!K145</f>
        <v>234</v>
      </c>
      <c r="J101" s="195"/>
      <c r="K101" s="207"/>
      <c r="L101" s="74"/>
      <c r="O101" s="74"/>
    </row>
    <row r="102" spans="1:15" s="2" customFormat="1" ht="16.5" customHeight="1">
      <c r="A102" s="185" t="s">
        <v>755</v>
      </c>
      <c r="B102" s="184" t="s">
        <v>803</v>
      </c>
      <c r="C102" s="184" t="s">
        <v>124</v>
      </c>
      <c r="D102" s="184"/>
      <c r="E102" s="184"/>
      <c r="F102" s="184"/>
      <c r="G102" s="186">
        <f>G103+G117+G133+G159</f>
        <v>52668.700000000004</v>
      </c>
      <c r="H102" s="186">
        <f>H103+H117+H133+H159</f>
        <v>50092.6</v>
      </c>
      <c r="I102" s="186">
        <f>I103+I117+I133+I159</f>
        <v>54523.6</v>
      </c>
      <c r="J102" s="195"/>
      <c r="K102" s="207"/>
      <c r="L102" s="74"/>
      <c r="O102" s="74"/>
    </row>
    <row r="103" spans="1:15" s="2" customFormat="1" ht="15" customHeight="1">
      <c r="A103" s="185" t="s">
        <v>756</v>
      </c>
      <c r="B103" s="184" t="s">
        <v>803</v>
      </c>
      <c r="C103" s="184" t="s">
        <v>124</v>
      </c>
      <c r="D103" s="184" t="s">
        <v>247</v>
      </c>
      <c r="E103" s="184"/>
      <c r="F103" s="184"/>
      <c r="G103" s="186">
        <f>G104+G111</f>
        <v>4476.5</v>
      </c>
      <c r="H103" s="186">
        <f>H104+H111</f>
        <v>3371.9</v>
      </c>
      <c r="I103" s="186">
        <f>I104+I111</f>
        <v>3383.4</v>
      </c>
      <c r="J103" s="195"/>
      <c r="K103" s="207"/>
      <c r="L103" s="74"/>
      <c r="O103" s="74"/>
    </row>
    <row r="104" spans="1:15" s="2" customFormat="1" ht="31.5" customHeight="1">
      <c r="A104" s="170" t="s">
        <v>666</v>
      </c>
      <c r="B104" s="184" t="s">
        <v>803</v>
      </c>
      <c r="C104" s="184" t="s">
        <v>124</v>
      </c>
      <c r="D104" s="184" t="s">
        <v>247</v>
      </c>
      <c r="E104" s="184" t="s">
        <v>122</v>
      </c>
      <c r="F104" s="184"/>
      <c r="G104" s="186">
        <f>G105</f>
        <v>702.1</v>
      </c>
      <c r="H104" s="186">
        <f>H105</f>
        <v>702.1</v>
      </c>
      <c r="I104" s="186">
        <f>I105</f>
        <v>341</v>
      </c>
      <c r="J104" s="195"/>
      <c r="K104" s="207"/>
      <c r="L104" s="74"/>
      <c r="O104" s="74"/>
    </row>
    <row r="105" spans="1:15" s="2" customFormat="1" ht="46.5" customHeight="1">
      <c r="A105" s="546" t="s">
        <v>499</v>
      </c>
      <c r="B105" s="184" t="s">
        <v>803</v>
      </c>
      <c r="C105" s="184" t="s">
        <v>124</v>
      </c>
      <c r="D105" s="184" t="s">
        <v>247</v>
      </c>
      <c r="E105" s="184" t="s">
        <v>291</v>
      </c>
      <c r="F105" s="184"/>
      <c r="G105" s="186">
        <f>G106+G108+G110</f>
        <v>702.1</v>
      </c>
      <c r="H105" s="186">
        <f>H106+H108+H110</f>
        <v>702.1</v>
      </c>
      <c r="I105" s="186">
        <f>I106+I108+I110</f>
        <v>341</v>
      </c>
      <c r="J105" s="195"/>
      <c r="K105" s="207"/>
      <c r="L105" s="74"/>
      <c r="O105" s="74"/>
    </row>
    <row r="106" spans="1:15" s="2" customFormat="1" ht="33" customHeight="1">
      <c r="A106" s="546" t="s">
        <v>667</v>
      </c>
      <c r="B106" s="184" t="s">
        <v>803</v>
      </c>
      <c r="C106" s="184" t="s">
        <v>124</v>
      </c>
      <c r="D106" s="184" t="s">
        <v>247</v>
      </c>
      <c r="E106" s="184" t="s">
        <v>292</v>
      </c>
      <c r="F106" s="184" t="s">
        <v>148</v>
      </c>
      <c r="G106" s="186">
        <f>9!I151</f>
        <v>688</v>
      </c>
      <c r="H106" s="186">
        <f>9!J151</f>
        <v>688</v>
      </c>
      <c r="I106" s="186">
        <f>9!K151</f>
        <v>334.2</v>
      </c>
      <c r="J106" s="195"/>
      <c r="K106" s="207"/>
      <c r="L106" s="74"/>
      <c r="O106" s="74"/>
    </row>
    <row r="107" spans="1:15" s="2" customFormat="1" ht="33" customHeight="1">
      <c r="A107" s="185" t="s">
        <v>293</v>
      </c>
      <c r="B107" s="184" t="s">
        <v>803</v>
      </c>
      <c r="C107" s="184" t="s">
        <v>124</v>
      </c>
      <c r="D107" s="184" t="s">
        <v>247</v>
      </c>
      <c r="E107" s="184" t="s">
        <v>292</v>
      </c>
      <c r="F107" s="184" t="s">
        <v>148</v>
      </c>
      <c r="G107" s="186">
        <f>9!I151</f>
        <v>688</v>
      </c>
      <c r="H107" s="186">
        <f>9!J151</f>
        <v>688</v>
      </c>
      <c r="I107" s="186">
        <f>9!K151</f>
        <v>334.2</v>
      </c>
      <c r="J107" s="195"/>
      <c r="K107" s="207"/>
      <c r="L107" s="74"/>
      <c r="O107" s="74"/>
    </row>
    <row r="108" spans="1:15" s="2" customFormat="1" ht="33" customHeight="1">
      <c r="A108" s="546" t="s">
        <v>667</v>
      </c>
      <c r="B108" s="184" t="s">
        <v>803</v>
      </c>
      <c r="C108" s="184" t="s">
        <v>124</v>
      </c>
      <c r="D108" s="184" t="s">
        <v>247</v>
      </c>
      <c r="E108" s="184" t="s">
        <v>294</v>
      </c>
      <c r="F108" s="184" t="s">
        <v>148</v>
      </c>
      <c r="G108" s="186">
        <f>9!I152</f>
        <v>10.5</v>
      </c>
      <c r="H108" s="186">
        <f>9!J152</f>
        <v>10.5</v>
      </c>
      <c r="I108" s="186">
        <f>9!K152</f>
        <v>5.1</v>
      </c>
      <c r="J108" s="195"/>
      <c r="K108" s="207"/>
      <c r="L108" s="74"/>
      <c r="O108" s="74"/>
    </row>
    <row r="109" spans="1:15" s="2" customFormat="1" ht="17.25" customHeight="1">
      <c r="A109" s="239" t="s">
        <v>710</v>
      </c>
      <c r="B109" s="184" t="s">
        <v>803</v>
      </c>
      <c r="C109" s="184" t="s">
        <v>124</v>
      </c>
      <c r="D109" s="184" t="s">
        <v>247</v>
      </c>
      <c r="E109" s="184" t="s">
        <v>294</v>
      </c>
      <c r="F109" s="184" t="s">
        <v>148</v>
      </c>
      <c r="G109" s="186">
        <f>9!I152</f>
        <v>10.5</v>
      </c>
      <c r="H109" s="186">
        <f>9!J152</f>
        <v>10.5</v>
      </c>
      <c r="I109" s="186">
        <f>9!K152</f>
        <v>5.1</v>
      </c>
      <c r="J109" s="195"/>
      <c r="K109" s="207"/>
      <c r="L109" s="74"/>
      <c r="O109" s="74"/>
    </row>
    <row r="110" spans="1:15" s="2" customFormat="1" ht="34.5" customHeight="1">
      <c r="A110" s="546" t="s">
        <v>667</v>
      </c>
      <c r="B110" s="184" t="s">
        <v>803</v>
      </c>
      <c r="C110" s="184" t="s">
        <v>124</v>
      </c>
      <c r="D110" s="184" t="s">
        <v>247</v>
      </c>
      <c r="E110" s="184" t="s">
        <v>498</v>
      </c>
      <c r="F110" s="184" t="s">
        <v>148</v>
      </c>
      <c r="G110" s="186">
        <f>9!I153</f>
        <v>3.6</v>
      </c>
      <c r="H110" s="186">
        <f>9!J153</f>
        <v>3.6</v>
      </c>
      <c r="I110" s="186">
        <f>9!K153</f>
        <v>1.7</v>
      </c>
      <c r="J110" s="195"/>
      <c r="K110" s="207"/>
      <c r="L110" s="74"/>
      <c r="O110" s="74"/>
    </row>
    <row r="111" spans="1:15" s="2" customFormat="1" ht="31.5" customHeight="1">
      <c r="A111" s="170" t="s">
        <v>541</v>
      </c>
      <c r="B111" s="184" t="s">
        <v>803</v>
      </c>
      <c r="C111" s="184" t="s">
        <v>124</v>
      </c>
      <c r="D111" s="184" t="s">
        <v>247</v>
      </c>
      <c r="E111" s="184" t="s">
        <v>604</v>
      </c>
      <c r="F111" s="184"/>
      <c r="G111" s="186">
        <f aca="true" t="shared" si="10" ref="G111:I112">G112</f>
        <v>3774.4</v>
      </c>
      <c r="H111" s="186">
        <f t="shared" si="10"/>
        <v>2669.8</v>
      </c>
      <c r="I111" s="186">
        <f t="shared" si="10"/>
        <v>3042.4</v>
      </c>
      <c r="J111" s="195"/>
      <c r="K111" s="207"/>
      <c r="L111" s="74"/>
      <c r="O111" s="74"/>
    </row>
    <row r="112" spans="1:15" s="2" customFormat="1" ht="15" customHeight="1">
      <c r="A112" s="170" t="s">
        <v>299</v>
      </c>
      <c r="B112" s="184" t="s">
        <v>803</v>
      </c>
      <c r="C112" s="184" t="s">
        <v>124</v>
      </c>
      <c r="D112" s="184" t="s">
        <v>247</v>
      </c>
      <c r="E112" s="184" t="s">
        <v>443</v>
      </c>
      <c r="F112" s="184"/>
      <c r="G112" s="186">
        <f t="shared" si="10"/>
        <v>3774.4</v>
      </c>
      <c r="H112" s="186">
        <f t="shared" si="10"/>
        <v>2669.8</v>
      </c>
      <c r="I112" s="186">
        <f t="shared" si="10"/>
        <v>3042.4</v>
      </c>
      <c r="J112" s="195"/>
      <c r="K112" s="207"/>
      <c r="L112" s="74"/>
      <c r="O112" s="74"/>
    </row>
    <row r="113" spans="1:15" s="2" customFormat="1" ht="32.25" customHeight="1">
      <c r="A113" s="170" t="s">
        <v>651</v>
      </c>
      <c r="B113" s="184" t="s">
        <v>803</v>
      </c>
      <c r="C113" s="184" t="s">
        <v>124</v>
      </c>
      <c r="D113" s="184" t="s">
        <v>247</v>
      </c>
      <c r="E113" s="184" t="s">
        <v>581</v>
      </c>
      <c r="F113" s="184"/>
      <c r="G113" s="186">
        <f>G114+G116</f>
        <v>3774.4</v>
      </c>
      <c r="H113" s="186">
        <f>H114+H116</f>
        <v>2669.8</v>
      </c>
      <c r="I113" s="186">
        <f>I114+I116</f>
        <v>3042.4</v>
      </c>
      <c r="J113" s="195"/>
      <c r="K113" s="207"/>
      <c r="L113" s="74"/>
      <c r="O113" s="74"/>
    </row>
    <row r="114" spans="1:15" s="2" customFormat="1" ht="32.25" customHeight="1">
      <c r="A114" s="185" t="s">
        <v>141</v>
      </c>
      <c r="B114" s="184" t="s">
        <v>803</v>
      </c>
      <c r="C114" s="184" t="s">
        <v>124</v>
      </c>
      <c r="D114" s="184" t="s">
        <v>247</v>
      </c>
      <c r="E114" s="184" t="s">
        <v>140</v>
      </c>
      <c r="F114" s="184" t="s">
        <v>148</v>
      </c>
      <c r="G114" s="186">
        <f>9!I157</f>
        <v>2584.4</v>
      </c>
      <c r="H114" s="186">
        <f>9!J157</f>
        <v>2169.8</v>
      </c>
      <c r="I114" s="186">
        <f>9!K157</f>
        <v>2342.4</v>
      </c>
      <c r="J114" s="195"/>
      <c r="K114" s="207"/>
      <c r="L114" s="74"/>
      <c r="O114" s="74"/>
    </row>
    <row r="115" spans="1:15" s="2" customFormat="1" ht="15" customHeight="1">
      <c r="A115" s="239" t="s">
        <v>710</v>
      </c>
      <c r="B115" s="184" t="s">
        <v>803</v>
      </c>
      <c r="C115" s="184" t="s">
        <v>124</v>
      </c>
      <c r="D115" s="184" t="s">
        <v>247</v>
      </c>
      <c r="E115" s="184" t="s">
        <v>140</v>
      </c>
      <c r="F115" s="184" t="s">
        <v>148</v>
      </c>
      <c r="G115" s="186">
        <f>9!I158</f>
        <v>2584.4</v>
      </c>
      <c r="H115" s="186">
        <f>9!J158</f>
        <v>2169.8</v>
      </c>
      <c r="I115" s="186">
        <f>9!K158</f>
        <v>2342.4</v>
      </c>
      <c r="J115" s="195"/>
      <c r="K115" s="207"/>
      <c r="L115" s="74"/>
      <c r="O115" s="74"/>
    </row>
    <row r="116" spans="1:15" s="2" customFormat="1" ht="31.5" customHeight="1">
      <c r="A116" s="185" t="s">
        <v>141</v>
      </c>
      <c r="B116" s="184" t="s">
        <v>803</v>
      </c>
      <c r="C116" s="184" t="s">
        <v>124</v>
      </c>
      <c r="D116" s="184" t="s">
        <v>247</v>
      </c>
      <c r="E116" s="184" t="s">
        <v>790</v>
      </c>
      <c r="F116" s="184" t="s">
        <v>148</v>
      </c>
      <c r="G116" s="186">
        <f>9!I159</f>
        <v>1190</v>
      </c>
      <c r="H116" s="186">
        <f>9!J159</f>
        <v>500</v>
      </c>
      <c r="I116" s="186">
        <f>9!K159</f>
        <v>700</v>
      </c>
      <c r="J116" s="195"/>
      <c r="K116" s="207"/>
      <c r="L116" s="74"/>
      <c r="O116" s="74"/>
    </row>
    <row r="117" spans="1:15" s="2" customFormat="1" ht="15" customHeight="1">
      <c r="A117" s="185" t="s">
        <v>733</v>
      </c>
      <c r="B117" s="184" t="s">
        <v>803</v>
      </c>
      <c r="C117" s="184" t="s">
        <v>124</v>
      </c>
      <c r="D117" s="184" t="s">
        <v>248</v>
      </c>
      <c r="E117" s="184"/>
      <c r="F117" s="184"/>
      <c r="G117" s="186">
        <f>G123+G118</f>
        <v>5766.2</v>
      </c>
      <c r="H117" s="186">
        <f>H123+H118</f>
        <v>1580</v>
      </c>
      <c r="I117" s="186">
        <f>I123+I118</f>
        <v>8585</v>
      </c>
      <c r="J117" s="195"/>
      <c r="K117" s="207"/>
      <c r="L117" s="74"/>
      <c r="O117" s="74"/>
    </row>
    <row r="118" spans="1:15" s="2" customFormat="1" ht="30" customHeight="1">
      <c r="A118" s="185" t="s">
        <v>84</v>
      </c>
      <c r="B118" s="184" t="s">
        <v>803</v>
      </c>
      <c r="C118" s="184" t="s">
        <v>124</v>
      </c>
      <c r="D118" s="184" t="s">
        <v>248</v>
      </c>
      <c r="E118" s="184" t="s">
        <v>250</v>
      </c>
      <c r="F118" s="184"/>
      <c r="G118" s="186">
        <f>G119+G121</f>
        <v>1045</v>
      </c>
      <c r="H118" s="186">
        <f>H119+H121</f>
        <v>1055</v>
      </c>
      <c r="I118" s="186">
        <f>I119+I121</f>
        <v>1060</v>
      </c>
      <c r="J118" s="195"/>
      <c r="K118" s="207"/>
      <c r="L118" s="74"/>
      <c r="O118" s="74"/>
    </row>
    <row r="119" spans="1:15" s="2" customFormat="1" ht="28.5" customHeight="1">
      <c r="A119" s="185" t="s">
        <v>629</v>
      </c>
      <c r="B119" s="184" t="s">
        <v>803</v>
      </c>
      <c r="C119" s="184" t="s">
        <v>124</v>
      </c>
      <c r="D119" s="184" t="s">
        <v>248</v>
      </c>
      <c r="E119" s="184" t="s">
        <v>630</v>
      </c>
      <c r="F119" s="184"/>
      <c r="G119" s="186">
        <f>G120</f>
        <v>50</v>
      </c>
      <c r="H119" s="186">
        <f>H120</f>
        <v>60</v>
      </c>
      <c r="I119" s="186">
        <f>I120</f>
        <v>65</v>
      </c>
      <c r="J119" s="195"/>
      <c r="K119" s="207"/>
      <c r="L119" s="74"/>
      <c r="O119" s="74"/>
    </row>
    <row r="120" spans="1:15" s="2" customFormat="1" ht="30.75" customHeight="1">
      <c r="A120" s="185" t="s">
        <v>417</v>
      </c>
      <c r="B120" s="184" t="s">
        <v>803</v>
      </c>
      <c r="C120" s="184" t="s">
        <v>124</v>
      </c>
      <c r="D120" s="184" t="s">
        <v>248</v>
      </c>
      <c r="E120" s="184" t="s">
        <v>415</v>
      </c>
      <c r="F120" s="184" t="s">
        <v>549</v>
      </c>
      <c r="G120" s="186">
        <f>9!I162</f>
        <v>50</v>
      </c>
      <c r="H120" s="186">
        <f>9!J162</f>
        <v>60</v>
      </c>
      <c r="I120" s="186">
        <f>9!K162</f>
        <v>65</v>
      </c>
      <c r="J120" s="195"/>
      <c r="K120" s="207"/>
      <c r="L120" s="74"/>
      <c r="O120" s="74"/>
    </row>
    <row r="121" spans="1:15" s="2" customFormat="1" ht="61.5" customHeight="1">
      <c r="A121" s="185" t="s">
        <v>200</v>
      </c>
      <c r="B121" s="184" t="s">
        <v>803</v>
      </c>
      <c r="C121" s="184" t="s">
        <v>124</v>
      </c>
      <c r="D121" s="184" t="s">
        <v>248</v>
      </c>
      <c r="E121" s="184" t="s">
        <v>405</v>
      </c>
      <c r="F121" s="184"/>
      <c r="G121" s="186">
        <f>G122</f>
        <v>995</v>
      </c>
      <c r="H121" s="186">
        <f>H122</f>
        <v>995</v>
      </c>
      <c r="I121" s="186">
        <f>I122</f>
        <v>995</v>
      </c>
      <c r="J121" s="195"/>
      <c r="K121" s="207"/>
      <c r="L121" s="74"/>
      <c r="O121" s="74"/>
    </row>
    <row r="122" spans="1:15" s="2" customFormat="1" ht="31.5" customHeight="1">
      <c r="A122" s="185" t="s">
        <v>648</v>
      </c>
      <c r="B122" s="184" t="s">
        <v>803</v>
      </c>
      <c r="C122" s="184" t="s">
        <v>124</v>
      </c>
      <c r="D122" s="184" t="s">
        <v>248</v>
      </c>
      <c r="E122" s="184" t="s">
        <v>403</v>
      </c>
      <c r="F122" s="184" t="s">
        <v>549</v>
      </c>
      <c r="G122" s="186">
        <f>9!I163</f>
        <v>995</v>
      </c>
      <c r="H122" s="186">
        <f>9!J163</f>
        <v>995</v>
      </c>
      <c r="I122" s="186">
        <f>9!K163</f>
        <v>995</v>
      </c>
      <c r="J122" s="195"/>
      <c r="K122" s="207"/>
      <c r="L122" s="74"/>
      <c r="O122" s="74"/>
    </row>
    <row r="123" spans="1:15" s="2" customFormat="1" ht="30.75" customHeight="1">
      <c r="A123" s="170" t="s">
        <v>794</v>
      </c>
      <c r="B123" s="184" t="s">
        <v>803</v>
      </c>
      <c r="C123" s="184" t="s">
        <v>124</v>
      </c>
      <c r="D123" s="184" t="s">
        <v>248</v>
      </c>
      <c r="E123" s="184" t="s">
        <v>124</v>
      </c>
      <c r="F123" s="184"/>
      <c r="G123" s="186">
        <f>G124+G129+G131</f>
        <v>4721.2</v>
      </c>
      <c r="H123" s="186">
        <f>H124+H129</f>
        <v>525</v>
      </c>
      <c r="I123" s="186">
        <f>I124+I129</f>
        <v>7525</v>
      </c>
      <c r="J123" s="195"/>
      <c r="K123" s="207"/>
      <c r="L123" s="74"/>
      <c r="O123" s="74"/>
    </row>
    <row r="124" spans="1:15" s="2" customFormat="1" ht="30" customHeight="1">
      <c r="A124" s="170" t="s">
        <v>559</v>
      </c>
      <c r="B124" s="184" t="s">
        <v>803</v>
      </c>
      <c r="C124" s="184" t="s">
        <v>124</v>
      </c>
      <c r="D124" s="184" t="s">
        <v>248</v>
      </c>
      <c r="E124" s="184" t="s">
        <v>438</v>
      </c>
      <c r="F124" s="184"/>
      <c r="G124" s="186">
        <f>G125+G126+G127+G128</f>
        <v>128</v>
      </c>
      <c r="H124" s="186">
        <f>H125+H126+H127+H128</f>
        <v>525</v>
      </c>
      <c r="I124" s="186">
        <f>I125+I126+I127+I128</f>
        <v>7525</v>
      </c>
      <c r="J124" s="195"/>
      <c r="K124" s="207"/>
      <c r="L124" s="74"/>
      <c r="O124" s="74"/>
    </row>
    <row r="125" spans="1:15" s="2" customFormat="1" ht="43.5" customHeight="1">
      <c r="A125" s="191" t="s">
        <v>317</v>
      </c>
      <c r="B125" s="184" t="s">
        <v>803</v>
      </c>
      <c r="C125" s="184" t="s">
        <v>124</v>
      </c>
      <c r="D125" s="184" t="s">
        <v>248</v>
      </c>
      <c r="E125" s="158" t="s">
        <v>610</v>
      </c>
      <c r="F125" s="184" t="s">
        <v>549</v>
      </c>
      <c r="G125" s="186">
        <f>9!I183</f>
        <v>100</v>
      </c>
      <c r="H125" s="186">
        <f>9!J183</f>
        <v>0</v>
      </c>
      <c r="I125" s="186">
        <f>9!K183</f>
        <v>0</v>
      </c>
      <c r="J125" s="195"/>
      <c r="K125" s="207"/>
      <c r="L125" s="74"/>
      <c r="O125" s="74"/>
    </row>
    <row r="126" spans="1:15" s="2" customFormat="1" ht="46.5" customHeight="1">
      <c r="A126" s="191" t="s">
        <v>259</v>
      </c>
      <c r="B126" s="184" t="s">
        <v>803</v>
      </c>
      <c r="C126" s="184" t="s">
        <v>124</v>
      </c>
      <c r="D126" s="184" t="s">
        <v>248</v>
      </c>
      <c r="E126" s="158" t="s">
        <v>612</v>
      </c>
      <c r="F126" s="184" t="s">
        <v>549</v>
      </c>
      <c r="G126" s="186">
        <f>9!I195</f>
        <v>28</v>
      </c>
      <c r="H126" s="186">
        <f>9!J195</f>
        <v>25</v>
      </c>
      <c r="I126" s="186">
        <f>9!K195</f>
        <v>25</v>
      </c>
      <c r="J126" s="195"/>
      <c r="K126" s="207"/>
      <c r="L126" s="74"/>
      <c r="O126" s="74"/>
    </row>
    <row r="127" spans="1:15" s="2" customFormat="1" ht="33" customHeight="1">
      <c r="A127" s="191" t="s">
        <v>318</v>
      </c>
      <c r="B127" s="184" t="s">
        <v>803</v>
      </c>
      <c r="C127" s="184" t="s">
        <v>124</v>
      </c>
      <c r="D127" s="184" t="s">
        <v>248</v>
      </c>
      <c r="E127" s="158" t="s">
        <v>687</v>
      </c>
      <c r="F127" s="184" t="s">
        <v>549</v>
      </c>
      <c r="G127" s="186">
        <f>9!I185</f>
        <v>0</v>
      </c>
      <c r="H127" s="186">
        <f>9!J185</f>
        <v>500</v>
      </c>
      <c r="I127" s="186">
        <f>9!K185</f>
        <v>500</v>
      </c>
      <c r="J127" s="195"/>
      <c r="K127" s="207"/>
      <c r="L127" s="74"/>
      <c r="O127" s="74"/>
    </row>
    <row r="128" spans="1:15" s="2" customFormat="1" ht="33" customHeight="1">
      <c r="A128" s="191" t="s">
        <v>524</v>
      </c>
      <c r="B128" s="184" t="s">
        <v>803</v>
      </c>
      <c r="C128" s="184" t="s">
        <v>124</v>
      </c>
      <c r="D128" s="184" t="s">
        <v>248</v>
      </c>
      <c r="E128" s="158" t="s">
        <v>411</v>
      </c>
      <c r="F128" s="184" t="s">
        <v>148</v>
      </c>
      <c r="G128" s="186">
        <f>9!I184</f>
        <v>0</v>
      </c>
      <c r="H128" s="186">
        <f>9!J184</f>
        <v>0</v>
      </c>
      <c r="I128" s="186">
        <f>9!K184</f>
        <v>7000</v>
      </c>
      <c r="J128" s="195"/>
      <c r="K128" s="207"/>
      <c r="L128" s="74"/>
      <c r="O128" s="74"/>
    </row>
    <row r="129" spans="1:15" s="2" customFormat="1" ht="20.25" customHeight="1">
      <c r="A129" s="170" t="s">
        <v>597</v>
      </c>
      <c r="B129" s="184" t="s">
        <v>803</v>
      </c>
      <c r="C129" s="184" t="s">
        <v>124</v>
      </c>
      <c r="D129" s="184" t="s">
        <v>248</v>
      </c>
      <c r="E129" s="184" t="s">
        <v>598</v>
      </c>
      <c r="F129" s="184"/>
      <c r="G129" s="186">
        <f>G130</f>
        <v>3593.2</v>
      </c>
      <c r="H129" s="186">
        <f>H130</f>
        <v>0</v>
      </c>
      <c r="I129" s="186">
        <f>I130</f>
        <v>0</v>
      </c>
      <c r="J129" s="195"/>
      <c r="K129" s="207"/>
      <c r="L129" s="74"/>
      <c r="O129" s="74"/>
    </row>
    <row r="130" spans="1:15" s="2" customFormat="1" ht="32.25" customHeight="1">
      <c r="A130" s="170" t="s">
        <v>535</v>
      </c>
      <c r="B130" s="184" t="s">
        <v>803</v>
      </c>
      <c r="C130" s="184" t="s">
        <v>124</v>
      </c>
      <c r="D130" s="184" t="s">
        <v>248</v>
      </c>
      <c r="E130" s="158" t="s">
        <v>425</v>
      </c>
      <c r="F130" s="184" t="s">
        <v>566</v>
      </c>
      <c r="G130" s="186">
        <f>9!I197</f>
        <v>3593.2</v>
      </c>
      <c r="H130" s="186">
        <f>9!J197</f>
        <v>0</v>
      </c>
      <c r="I130" s="186">
        <f>9!K197</f>
        <v>0</v>
      </c>
      <c r="J130" s="195"/>
      <c r="K130" s="207"/>
      <c r="L130" s="74"/>
      <c r="O130" s="74"/>
    </row>
    <row r="131" spans="1:15" s="2" customFormat="1" ht="19.5" customHeight="1">
      <c r="A131" s="170" t="s">
        <v>331</v>
      </c>
      <c r="B131" s="184" t="s">
        <v>803</v>
      </c>
      <c r="C131" s="184" t="s">
        <v>124</v>
      </c>
      <c r="D131" s="184" t="s">
        <v>248</v>
      </c>
      <c r="E131" s="184" t="s">
        <v>679</v>
      </c>
      <c r="F131" s="184"/>
      <c r="G131" s="186">
        <f>G132</f>
        <v>1000</v>
      </c>
      <c r="H131" s="186">
        <f>H132</f>
        <v>0</v>
      </c>
      <c r="I131" s="186">
        <f>I132</f>
        <v>0</v>
      </c>
      <c r="J131" s="195"/>
      <c r="K131" s="207"/>
      <c r="L131" s="74"/>
      <c r="O131" s="74"/>
    </row>
    <row r="132" spans="1:15" s="2" customFormat="1" ht="61.5" customHeight="1">
      <c r="A132" s="170" t="s">
        <v>678</v>
      </c>
      <c r="B132" s="184" t="s">
        <v>803</v>
      </c>
      <c r="C132" s="184" t="s">
        <v>124</v>
      </c>
      <c r="D132" s="184" t="s">
        <v>248</v>
      </c>
      <c r="E132" s="158" t="s">
        <v>78</v>
      </c>
      <c r="F132" s="184" t="s">
        <v>549</v>
      </c>
      <c r="G132" s="186">
        <f>9!I198</f>
        <v>1000</v>
      </c>
      <c r="H132" s="186">
        <f>9!J198</f>
        <v>0</v>
      </c>
      <c r="I132" s="186">
        <f>9!K198</f>
        <v>0</v>
      </c>
      <c r="J132" s="195"/>
      <c r="K132" s="207"/>
      <c r="L132" s="74"/>
      <c r="O132" s="74"/>
    </row>
    <row r="133" spans="1:15" s="2" customFormat="1" ht="15.75" customHeight="1">
      <c r="A133" s="185" t="s">
        <v>210</v>
      </c>
      <c r="B133" s="184" t="s">
        <v>803</v>
      </c>
      <c r="C133" s="184" t="s">
        <v>124</v>
      </c>
      <c r="D133" s="184" t="s">
        <v>249</v>
      </c>
      <c r="E133" s="184"/>
      <c r="F133" s="184"/>
      <c r="G133" s="186">
        <f>G134+G140+G145+G149</f>
        <v>13082.1</v>
      </c>
      <c r="H133" s="186">
        <f>H134+H140+H145+H149</f>
        <v>14160.8</v>
      </c>
      <c r="I133" s="186">
        <f>I134+I140+I145+I149</f>
        <v>12867.2</v>
      </c>
      <c r="J133" s="195"/>
      <c r="K133" s="207"/>
      <c r="L133" s="74"/>
      <c r="O133" s="74"/>
    </row>
    <row r="134" spans="1:15" s="2" customFormat="1" ht="30" customHeight="1">
      <c r="A134" s="90" t="s">
        <v>285</v>
      </c>
      <c r="B134" s="184" t="s">
        <v>803</v>
      </c>
      <c r="C134" s="184" t="s">
        <v>124</v>
      </c>
      <c r="D134" s="184" t="s">
        <v>249</v>
      </c>
      <c r="E134" s="184" t="s">
        <v>248</v>
      </c>
      <c r="F134" s="184"/>
      <c r="G134" s="186">
        <f>G135+G137</f>
        <v>350</v>
      </c>
      <c r="H134" s="186">
        <f>H135+H137</f>
        <v>360</v>
      </c>
      <c r="I134" s="186">
        <f>I135+I137</f>
        <v>570</v>
      </c>
      <c r="J134" s="195"/>
      <c r="K134" s="207"/>
      <c r="L134" s="74"/>
      <c r="O134" s="74"/>
    </row>
    <row r="135" spans="1:15" s="2" customFormat="1" ht="18.75" customHeight="1">
      <c r="A135" s="86" t="s">
        <v>333</v>
      </c>
      <c r="B135" s="184" t="s">
        <v>803</v>
      </c>
      <c r="C135" s="184" t="s">
        <v>124</v>
      </c>
      <c r="D135" s="184" t="s">
        <v>249</v>
      </c>
      <c r="E135" s="158" t="s">
        <v>505</v>
      </c>
      <c r="F135" s="184"/>
      <c r="G135" s="186">
        <f>G136</f>
        <v>300</v>
      </c>
      <c r="H135" s="186">
        <f>H136</f>
        <v>300</v>
      </c>
      <c r="I135" s="186">
        <f>I136</f>
        <v>400</v>
      </c>
      <c r="J135" s="195"/>
      <c r="K135" s="207"/>
      <c r="L135" s="74"/>
      <c r="O135" s="74"/>
    </row>
    <row r="136" spans="1:15" s="2" customFormat="1" ht="32.25" customHeight="1">
      <c r="A136" s="86" t="s">
        <v>51</v>
      </c>
      <c r="B136" s="184" t="s">
        <v>803</v>
      </c>
      <c r="C136" s="184" t="s">
        <v>124</v>
      </c>
      <c r="D136" s="184" t="s">
        <v>249</v>
      </c>
      <c r="E136" s="158" t="s">
        <v>334</v>
      </c>
      <c r="F136" s="184" t="s">
        <v>549</v>
      </c>
      <c r="G136" s="186">
        <f>9!I206</f>
        <v>300</v>
      </c>
      <c r="H136" s="186">
        <f>9!J206</f>
        <v>300</v>
      </c>
      <c r="I136" s="186">
        <f>9!K206</f>
        <v>400</v>
      </c>
      <c r="J136" s="195"/>
      <c r="K136" s="207"/>
      <c r="L136" s="74"/>
      <c r="O136" s="74"/>
    </row>
    <row r="137" spans="1:15" s="2" customFormat="1" ht="30.75" customHeight="1">
      <c r="A137" s="86" t="s">
        <v>89</v>
      </c>
      <c r="B137" s="184" t="s">
        <v>803</v>
      </c>
      <c r="C137" s="184" t="s">
        <v>124</v>
      </c>
      <c r="D137" s="184" t="s">
        <v>249</v>
      </c>
      <c r="E137" s="158" t="s">
        <v>545</v>
      </c>
      <c r="F137" s="184"/>
      <c r="G137" s="186">
        <f>G138+G139</f>
        <v>50</v>
      </c>
      <c r="H137" s="186">
        <f>H138+H139</f>
        <v>60</v>
      </c>
      <c r="I137" s="186">
        <f>I138+I139</f>
        <v>170</v>
      </c>
      <c r="J137" s="195"/>
      <c r="K137" s="207"/>
      <c r="L137" s="74"/>
      <c r="O137" s="74"/>
    </row>
    <row r="138" spans="1:15" s="2" customFormat="1" ht="30.75" customHeight="1">
      <c r="A138" s="86" t="s">
        <v>544</v>
      </c>
      <c r="B138" s="184" t="s">
        <v>803</v>
      </c>
      <c r="C138" s="184" t="s">
        <v>124</v>
      </c>
      <c r="D138" s="184" t="s">
        <v>249</v>
      </c>
      <c r="E138" s="158" t="s">
        <v>546</v>
      </c>
      <c r="F138" s="184" t="s">
        <v>549</v>
      </c>
      <c r="G138" s="186">
        <f>9!I216</f>
        <v>30</v>
      </c>
      <c r="H138" s="186">
        <f>9!J216</f>
        <v>60</v>
      </c>
      <c r="I138" s="186">
        <f>9!K216</f>
        <v>150</v>
      </c>
      <c r="J138" s="195"/>
      <c r="K138" s="207"/>
      <c r="L138" s="74"/>
      <c r="O138" s="74"/>
    </row>
    <row r="139" spans="1:15" s="2" customFormat="1" ht="33" customHeight="1">
      <c r="A139" s="86" t="s">
        <v>40</v>
      </c>
      <c r="B139" s="184" t="s">
        <v>803</v>
      </c>
      <c r="C139" s="184" t="s">
        <v>124</v>
      </c>
      <c r="D139" s="184" t="s">
        <v>249</v>
      </c>
      <c r="E139" s="158" t="s">
        <v>41</v>
      </c>
      <c r="F139" s="184" t="s">
        <v>549</v>
      </c>
      <c r="G139" s="186">
        <f>9!I217</f>
        <v>20</v>
      </c>
      <c r="H139" s="186">
        <f>9!J217</f>
        <v>0</v>
      </c>
      <c r="I139" s="186">
        <f>9!K217</f>
        <v>20</v>
      </c>
      <c r="J139" s="195"/>
      <c r="K139" s="207"/>
      <c r="L139" s="74"/>
      <c r="O139" s="74"/>
    </row>
    <row r="140" spans="1:15" s="2" customFormat="1" ht="30.75" customHeight="1">
      <c r="A140" s="170" t="s">
        <v>794</v>
      </c>
      <c r="B140" s="184" t="s">
        <v>803</v>
      </c>
      <c r="C140" s="184" t="s">
        <v>124</v>
      </c>
      <c r="D140" s="184" t="s">
        <v>249</v>
      </c>
      <c r="E140" s="184" t="s">
        <v>124</v>
      </c>
      <c r="F140" s="184"/>
      <c r="G140" s="186">
        <f>G141</f>
        <v>300</v>
      </c>
      <c r="H140" s="186">
        <f>H141</f>
        <v>1700</v>
      </c>
      <c r="I140" s="186">
        <f>I141</f>
        <v>0</v>
      </c>
      <c r="J140" s="195"/>
      <c r="K140" s="207"/>
      <c r="L140" s="74"/>
      <c r="O140" s="74"/>
    </row>
    <row r="141" spans="1:15" s="2" customFormat="1" ht="30.75" customHeight="1">
      <c r="A141" s="170" t="s">
        <v>185</v>
      </c>
      <c r="B141" s="184" t="s">
        <v>803</v>
      </c>
      <c r="C141" s="184" t="s">
        <v>124</v>
      </c>
      <c r="D141" s="184" t="s">
        <v>249</v>
      </c>
      <c r="E141" s="184" t="s">
        <v>186</v>
      </c>
      <c r="F141" s="184"/>
      <c r="G141" s="186">
        <f>G142+G143+G144</f>
        <v>300</v>
      </c>
      <c r="H141" s="186">
        <f>H142+H143+H144</f>
        <v>1700</v>
      </c>
      <c r="I141" s="186">
        <f>I142+I143+I144</f>
        <v>0</v>
      </c>
      <c r="J141" s="195"/>
      <c r="K141" s="207"/>
      <c r="L141" s="74"/>
      <c r="O141" s="74"/>
    </row>
    <row r="142" spans="1:15" s="2" customFormat="1" ht="48" customHeight="1">
      <c r="A142" s="185" t="s">
        <v>500</v>
      </c>
      <c r="B142" s="184" t="s">
        <v>803</v>
      </c>
      <c r="C142" s="184" t="s">
        <v>124</v>
      </c>
      <c r="D142" s="184" t="s">
        <v>249</v>
      </c>
      <c r="E142" s="158" t="s">
        <v>501</v>
      </c>
      <c r="F142" s="184" t="s">
        <v>549</v>
      </c>
      <c r="G142" s="186">
        <f>9!I225</f>
        <v>0</v>
      </c>
      <c r="H142" s="186">
        <f>9!J225</f>
        <v>700</v>
      </c>
      <c r="I142" s="186">
        <f>9!K225</f>
        <v>0</v>
      </c>
      <c r="J142" s="195"/>
      <c r="K142" s="207"/>
      <c r="L142" s="74"/>
      <c r="O142" s="74"/>
    </row>
    <row r="143" spans="1:15" s="2" customFormat="1" ht="32.25" customHeight="1">
      <c r="A143" s="185" t="s">
        <v>525</v>
      </c>
      <c r="B143" s="184" t="s">
        <v>803</v>
      </c>
      <c r="C143" s="184" t="s">
        <v>124</v>
      </c>
      <c r="D143" s="184" t="s">
        <v>249</v>
      </c>
      <c r="E143" s="158" t="s">
        <v>121</v>
      </c>
      <c r="F143" s="184" t="s">
        <v>549</v>
      </c>
      <c r="G143" s="186">
        <f>9!I226</f>
        <v>300</v>
      </c>
      <c r="H143" s="186">
        <f>9!J226</f>
        <v>0</v>
      </c>
      <c r="I143" s="186">
        <f>9!K226</f>
        <v>0</v>
      </c>
      <c r="J143" s="195"/>
      <c r="K143" s="207"/>
      <c r="L143" s="74"/>
      <c r="O143" s="74"/>
    </row>
    <row r="144" spans="1:15" s="2" customFormat="1" ht="30.75" customHeight="1">
      <c r="A144" s="185" t="s">
        <v>159</v>
      </c>
      <c r="B144" s="184" t="s">
        <v>803</v>
      </c>
      <c r="C144" s="184" t="s">
        <v>124</v>
      </c>
      <c r="D144" s="184" t="s">
        <v>249</v>
      </c>
      <c r="E144" s="158" t="s">
        <v>750</v>
      </c>
      <c r="F144" s="184" t="s">
        <v>148</v>
      </c>
      <c r="G144" s="186">
        <f>9!I222</f>
        <v>0</v>
      </c>
      <c r="H144" s="186">
        <f>9!J222</f>
        <v>1000</v>
      </c>
      <c r="I144" s="186">
        <f>9!K222</f>
        <v>0</v>
      </c>
      <c r="J144" s="195"/>
      <c r="K144" s="207"/>
      <c r="L144" s="74"/>
      <c r="O144" s="74"/>
    </row>
    <row r="145" spans="1:15" s="2" customFormat="1" ht="31.5" customHeight="1">
      <c r="A145" s="170" t="s">
        <v>796</v>
      </c>
      <c r="B145" s="184" t="s">
        <v>803</v>
      </c>
      <c r="C145" s="184" t="s">
        <v>124</v>
      </c>
      <c r="D145" s="184" t="s">
        <v>249</v>
      </c>
      <c r="E145" s="184" t="s">
        <v>153</v>
      </c>
      <c r="F145" s="184"/>
      <c r="G145" s="186">
        <f aca="true" t="shared" si="11" ref="G145:I147">G146</f>
        <v>7000</v>
      </c>
      <c r="H145" s="186">
        <f t="shared" si="11"/>
        <v>7000</v>
      </c>
      <c r="I145" s="186">
        <f t="shared" si="11"/>
        <v>7000</v>
      </c>
      <c r="J145" s="195"/>
      <c r="K145" s="207"/>
      <c r="L145" s="74"/>
      <c r="O145" s="74"/>
    </row>
    <row r="146" spans="1:15" s="2" customFormat="1" ht="15.75" customHeight="1">
      <c r="A146" s="170" t="s">
        <v>67</v>
      </c>
      <c r="B146" s="184" t="s">
        <v>803</v>
      </c>
      <c r="C146" s="184" t="s">
        <v>124</v>
      </c>
      <c r="D146" s="184" t="s">
        <v>249</v>
      </c>
      <c r="E146" s="158" t="s">
        <v>192</v>
      </c>
      <c r="F146" s="184"/>
      <c r="G146" s="186">
        <f t="shared" si="11"/>
        <v>7000</v>
      </c>
      <c r="H146" s="186">
        <f t="shared" si="11"/>
        <v>7000</v>
      </c>
      <c r="I146" s="186">
        <f t="shared" si="11"/>
        <v>7000</v>
      </c>
      <c r="J146" s="195"/>
      <c r="K146" s="207"/>
      <c r="L146" s="74"/>
      <c r="O146" s="74"/>
    </row>
    <row r="147" spans="1:15" s="2" customFormat="1" ht="30.75" customHeight="1">
      <c r="A147" s="86" t="s">
        <v>697</v>
      </c>
      <c r="B147" s="184" t="s">
        <v>803</v>
      </c>
      <c r="C147" s="184" t="s">
        <v>124</v>
      </c>
      <c r="D147" s="184" t="s">
        <v>249</v>
      </c>
      <c r="E147" s="158" t="s">
        <v>502</v>
      </c>
      <c r="F147" s="184"/>
      <c r="G147" s="186">
        <f t="shared" si="11"/>
        <v>7000</v>
      </c>
      <c r="H147" s="186">
        <f t="shared" si="11"/>
        <v>7000</v>
      </c>
      <c r="I147" s="186">
        <f t="shared" si="11"/>
        <v>7000</v>
      </c>
      <c r="J147" s="195"/>
      <c r="K147" s="207"/>
      <c r="L147" s="74"/>
      <c r="O147" s="74"/>
    </row>
    <row r="148" spans="1:15" s="2" customFormat="1" ht="30.75" customHeight="1">
      <c r="A148" s="86" t="s">
        <v>785</v>
      </c>
      <c r="B148" s="184" t="s">
        <v>803</v>
      </c>
      <c r="C148" s="184" t="s">
        <v>124</v>
      </c>
      <c r="D148" s="184" t="s">
        <v>249</v>
      </c>
      <c r="E148" s="158" t="s">
        <v>295</v>
      </c>
      <c r="F148" s="184" t="s">
        <v>549</v>
      </c>
      <c r="G148" s="186">
        <f>9!I228</f>
        <v>7000</v>
      </c>
      <c r="H148" s="186">
        <f>9!J228</f>
        <v>7000</v>
      </c>
      <c r="I148" s="186">
        <f>9!K228</f>
        <v>7000</v>
      </c>
      <c r="J148" s="195"/>
      <c r="K148" s="207"/>
      <c r="L148" s="74"/>
      <c r="O148" s="74"/>
    </row>
    <row r="149" spans="1:15" s="2" customFormat="1" ht="30.75" customHeight="1">
      <c r="A149" s="170" t="s">
        <v>253</v>
      </c>
      <c r="B149" s="184" t="s">
        <v>803</v>
      </c>
      <c r="C149" s="184" t="s">
        <v>124</v>
      </c>
      <c r="D149" s="184" t="s">
        <v>249</v>
      </c>
      <c r="E149" s="184" t="s">
        <v>400</v>
      </c>
      <c r="F149" s="184"/>
      <c r="G149" s="186">
        <f>G150</f>
        <v>5432.1</v>
      </c>
      <c r="H149" s="186">
        <f>H150</f>
        <v>5100.8</v>
      </c>
      <c r="I149" s="186">
        <f>I150</f>
        <v>5297.2</v>
      </c>
      <c r="J149" s="195"/>
      <c r="K149" s="207"/>
      <c r="L149" s="74"/>
      <c r="O149" s="74"/>
    </row>
    <row r="150" spans="1:15" s="2" customFormat="1" ht="30" customHeight="1">
      <c r="A150" s="170" t="s">
        <v>254</v>
      </c>
      <c r="B150" s="184" t="s">
        <v>803</v>
      </c>
      <c r="C150" s="184" t="s">
        <v>124</v>
      </c>
      <c r="D150" s="184" t="s">
        <v>249</v>
      </c>
      <c r="E150" s="158" t="s">
        <v>238</v>
      </c>
      <c r="F150" s="184"/>
      <c r="G150" s="186">
        <f>G151+G156</f>
        <v>5432.1</v>
      </c>
      <c r="H150" s="186">
        <f>H151+H156</f>
        <v>5100.8</v>
      </c>
      <c r="I150" s="186">
        <f>I151+I156</f>
        <v>5297.2</v>
      </c>
      <c r="J150" s="195"/>
      <c r="K150" s="207"/>
      <c r="L150" s="74"/>
      <c r="O150" s="74"/>
    </row>
    <row r="151" spans="1:15" s="2" customFormat="1" ht="30.75" customHeight="1">
      <c r="A151" s="170" t="s">
        <v>160</v>
      </c>
      <c r="B151" s="184" t="s">
        <v>803</v>
      </c>
      <c r="C151" s="184" t="s">
        <v>124</v>
      </c>
      <c r="D151" s="184" t="s">
        <v>249</v>
      </c>
      <c r="E151" s="158" t="s">
        <v>737</v>
      </c>
      <c r="F151" s="184"/>
      <c r="G151" s="186">
        <f>G152+G153+G154+G155</f>
        <v>290</v>
      </c>
      <c r="H151" s="186">
        <f>H152+H153+H154+H155</f>
        <v>285</v>
      </c>
      <c r="I151" s="186">
        <f>I152+I153+I154+I155</f>
        <v>290</v>
      </c>
      <c r="J151" s="195"/>
      <c r="K151" s="207"/>
      <c r="L151" s="74"/>
      <c r="O151" s="74"/>
    </row>
    <row r="152" spans="1:15" s="2" customFormat="1" ht="31.5" customHeight="1">
      <c r="A152" s="239" t="s">
        <v>37</v>
      </c>
      <c r="B152" s="184" t="s">
        <v>803</v>
      </c>
      <c r="C152" s="184" t="s">
        <v>124</v>
      </c>
      <c r="D152" s="184" t="s">
        <v>249</v>
      </c>
      <c r="E152" s="158" t="s">
        <v>246</v>
      </c>
      <c r="F152" s="184" t="s">
        <v>549</v>
      </c>
      <c r="G152" s="186">
        <f>9!I232</f>
        <v>20</v>
      </c>
      <c r="H152" s="186">
        <f>9!J232</f>
        <v>20</v>
      </c>
      <c r="I152" s="186">
        <f>9!K232</f>
        <v>20</v>
      </c>
      <c r="J152" s="195"/>
      <c r="K152" s="207"/>
      <c r="L152" s="74"/>
      <c r="O152" s="74"/>
    </row>
    <row r="153" spans="1:15" s="2" customFormat="1" ht="30" customHeight="1">
      <c r="A153" s="239" t="s">
        <v>44</v>
      </c>
      <c r="B153" s="184" t="s">
        <v>803</v>
      </c>
      <c r="C153" s="184" t="s">
        <v>124</v>
      </c>
      <c r="D153" s="184" t="s">
        <v>249</v>
      </c>
      <c r="E153" s="158" t="s">
        <v>83</v>
      </c>
      <c r="F153" s="184" t="s">
        <v>549</v>
      </c>
      <c r="G153" s="186">
        <f>9!I233</f>
        <v>50</v>
      </c>
      <c r="H153" s="186">
        <f>9!J233</f>
        <v>50</v>
      </c>
      <c r="I153" s="186">
        <f>9!K233</f>
        <v>50</v>
      </c>
      <c r="J153" s="195"/>
      <c r="K153" s="207"/>
      <c r="L153" s="74"/>
      <c r="O153" s="74"/>
    </row>
    <row r="154" spans="1:15" s="2" customFormat="1" ht="31.5" customHeight="1">
      <c r="A154" s="86" t="s">
        <v>255</v>
      </c>
      <c r="B154" s="184" t="s">
        <v>803</v>
      </c>
      <c r="C154" s="184" t="s">
        <v>124</v>
      </c>
      <c r="D154" s="184" t="s">
        <v>249</v>
      </c>
      <c r="E154" s="158" t="s">
        <v>136</v>
      </c>
      <c r="F154" s="184" t="s">
        <v>549</v>
      </c>
      <c r="G154" s="186">
        <f>9!I235</f>
        <v>150</v>
      </c>
      <c r="H154" s="186">
        <f>9!J235</f>
        <v>150</v>
      </c>
      <c r="I154" s="186">
        <f>9!K235</f>
        <v>150</v>
      </c>
      <c r="J154" s="471"/>
      <c r="K154" s="207"/>
      <c r="L154" s="74"/>
      <c r="O154" s="74"/>
    </row>
    <row r="155" spans="1:15" s="2" customFormat="1" ht="33" customHeight="1">
      <c r="A155" s="86" t="s">
        <v>161</v>
      </c>
      <c r="B155" s="184" t="s">
        <v>803</v>
      </c>
      <c r="C155" s="184" t="s">
        <v>124</v>
      </c>
      <c r="D155" s="184" t="s">
        <v>249</v>
      </c>
      <c r="E155" s="158" t="s">
        <v>120</v>
      </c>
      <c r="F155" s="184" t="s">
        <v>549</v>
      </c>
      <c r="G155" s="186">
        <f>9!I231</f>
        <v>70</v>
      </c>
      <c r="H155" s="186">
        <f>9!J231</f>
        <v>65</v>
      </c>
      <c r="I155" s="186">
        <f>9!K231</f>
        <v>70</v>
      </c>
      <c r="J155" s="471"/>
      <c r="K155" s="207"/>
      <c r="L155" s="74"/>
      <c r="O155" s="74"/>
    </row>
    <row r="156" spans="1:15" s="2" customFormat="1" ht="32.25" customHeight="1">
      <c r="A156" s="170" t="s">
        <v>528</v>
      </c>
      <c r="B156" s="184" t="s">
        <v>803</v>
      </c>
      <c r="C156" s="184" t="s">
        <v>124</v>
      </c>
      <c r="D156" s="184" t="s">
        <v>249</v>
      </c>
      <c r="E156" s="158" t="s">
        <v>527</v>
      </c>
      <c r="F156" s="184"/>
      <c r="G156" s="186">
        <f>G157</f>
        <v>5142.1</v>
      </c>
      <c r="H156" s="186">
        <f>H157</f>
        <v>4815.8</v>
      </c>
      <c r="I156" s="186">
        <f>I157</f>
        <v>5007.2</v>
      </c>
      <c r="J156" s="335"/>
      <c r="K156" s="207"/>
      <c r="L156" s="74"/>
      <c r="O156" s="74"/>
    </row>
    <row r="157" spans="1:15" s="2" customFormat="1" ht="33" customHeight="1">
      <c r="A157" s="239" t="s">
        <v>255</v>
      </c>
      <c r="B157" s="184" t="s">
        <v>803</v>
      </c>
      <c r="C157" s="184" t="s">
        <v>124</v>
      </c>
      <c r="D157" s="184" t="s">
        <v>249</v>
      </c>
      <c r="E157" s="158" t="s">
        <v>439</v>
      </c>
      <c r="F157" s="184" t="s">
        <v>549</v>
      </c>
      <c r="G157" s="186">
        <f>9!I238+9!I239+9!I240</f>
        <v>5142.1</v>
      </c>
      <c r="H157" s="186">
        <f>9!J238+9!J239+9!J240</f>
        <v>4815.8</v>
      </c>
      <c r="I157" s="186">
        <f>9!K238+9!K239+9!K240</f>
        <v>5007.2</v>
      </c>
      <c r="J157" s="469"/>
      <c r="K157" s="207"/>
      <c r="L157" s="74"/>
      <c r="O157" s="74"/>
    </row>
    <row r="158" spans="1:15" s="2" customFormat="1" ht="20.25" customHeight="1">
      <c r="A158" s="239" t="s">
        <v>710</v>
      </c>
      <c r="B158" s="184" t="s">
        <v>803</v>
      </c>
      <c r="C158" s="184" t="s">
        <v>124</v>
      </c>
      <c r="D158" s="184" t="s">
        <v>249</v>
      </c>
      <c r="E158" s="158" t="s">
        <v>439</v>
      </c>
      <c r="F158" s="184" t="s">
        <v>549</v>
      </c>
      <c r="G158" s="186">
        <f>9!I239</f>
        <v>4819.1</v>
      </c>
      <c r="H158" s="186">
        <f>9!J239</f>
        <v>4492.8</v>
      </c>
      <c r="I158" s="186">
        <f>9!K239</f>
        <v>4684.2</v>
      </c>
      <c r="J158" s="335"/>
      <c r="K158" s="207"/>
      <c r="L158" s="74"/>
      <c r="O158" s="74"/>
    </row>
    <row r="159" spans="1:15" s="2" customFormat="1" ht="17.25" customHeight="1">
      <c r="A159" s="185" t="s">
        <v>734</v>
      </c>
      <c r="B159" s="184" t="s">
        <v>803</v>
      </c>
      <c r="C159" s="184" t="s">
        <v>124</v>
      </c>
      <c r="D159" s="184" t="s">
        <v>124</v>
      </c>
      <c r="E159" s="184"/>
      <c r="F159" s="184"/>
      <c r="G159" s="186">
        <f aca="true" t="shared" si="12" ref="G159:I161">G160</f>
        <v>29343.9</v>
      </c>
      <c r="H159" s="186">
        <f t="shared" si="12"/>
        <v>30979.9</v>
      </c>
      <c r="I159" s="186">
        <f t="shared" si="12"/>
        <v>29688</v>
      </c>
      <c r="J159" s="195"/>
      <c r="K159" s="207"/>
      <c r="L159" s="74"/>
      <c r="O159" s="74"/>
    </row>
    <row r="160" spans="1:15" s="2" customFormat="1" ht="33" customHeight="1">
      <c r="A160" s="90" t="s">
        <v>285</v>
      </c>
      <c r="B160" s="184" t="s">
        <v>803</v>
      </c>
      <c r="C160" s="184" t="s">
        <v>124</v>
      </c>
      <c r="D160" s="184" t="s">
        <v>124</v>
      </c>
      <c r="E160" s="158" t="s">
        <v>248</v>
      </c>
      <c r="F160" s="184"/>
      <c r="G160" s="186">
        <f t="shared" si="12"/>
        <v>29343.9</v>
      </c>
      <c r="H160" s="186">
        <f t="shared" si="12"/>
        <v>30979.9</v>
      </c>
      <c r="I160" s="186">
        <f t="shared" si="12"/>
        <v>29688</v>
      </c>
      <c r="J160" s="338"/>
      <c r="K160" s="207"/>
      <c r="L160" s="74"/>
      <c r="O160" s="74"/>
    </row>
    <row r="161" spans="1:15" s="2" customFormat="1" ht="33" customHeight="1">
      <c r="A161" s="86" t="s">
        <v>191</v>
      </c>
      <c r="B161" s="184" t="s">
        <v>803</v>
      </c>
      <c r="C161" s="184" t="s">
        <v>124</v>
      </c>
      <c r="D161" s="184" t="s">
        <v>124</v>
      </c>
      <c r="E161" s="158" t="s">
        <v>787</v>
      </c>
      <c r="F161" s="184"/>
      <c r="G161" s="186">
        <f t="shared" si="12"/>
        <v>29343.9</v>
      </c>
      <c r="H161" s="186">
        <f t="shared" si="12"/>
        <v>30979.9</v>
      </c>
      <c r="I161" s="186">
        <f t="shared" si="12"/>
        <v>29688</v>
      </c>
      <c r="J161" s="195"/>
      <c r="K161" s="207"/>
      <c r="L161" s="74"/>
      <c r="O161" s="74"/>
    </row>
    <row r="162" spans="1:15" s="2" customFormat="1" ht="48.75" customHeight="1">
      <c r="A162" s="191" t="s">
        <v>190</v>
      </c>
      <c r="B162" s="184" t="s">
        <v>803</v>
      </c>
      <c r="C162" s="184" t="s">
        <v>124</v>
      </c>
      <c r="D162" s="184" t="s">
        <v>124</v>
      </c>
      <c r="E162" s="184" t="s">
        <v>798</v>
      </c>
      <c r="F162" s="184" t="s">
        <v>31</v>
      </c>
      <c r="G162" s="186">
        <f>9!I242</f>
        <v>29343.9</v>
      </c>
      <c r="H162" s="186">
        <f>9!J242</f>
        <v>30979.9</v>
      </c>
      <c r="I162" s="186">
        <f>9!K242</f>
        <v>29688</v>
      </c>
      <c r="J162" s="195"/>
      <c r="K162" s="207"/>
      <c r="L162" s="74"/>
      <c r="O162" s="74"/>
    </row>
    <row r="163" spans="1:15" s="2" customFormat="1" ht="17.25" customHeight="1">
      <c r="A163" s="185" t="s">
        <v>235</v>
      </c>
      <c r="B163" s="184" t="s">
        <v>803</v>
      </c>
      <c r="C163" s="184" t="s">
        <v>329</v>
      </c>
      <c r="D163" s="184"/>
      <c r="E163" s="184"/>
      <c r="F163" s="184"/>
      <c r="G163" s="186">
        <f aca="true" t="shared" si="13" ref="G163:I166">G164</f>
        <v>0</v>
      </c>
      <c r="H163" s="186">
        <f t="shared" si="13"/>
        <v>1000</v>
      </c>
      <c r="I163" s="186">
        <f t="shared" si="13"/>
        <v>0</v>
      </c>
      <c r="J163" s="195"/>
      <c r="K163" s="207"/>
      <c r="L163" s="74"/>
      <c r="O163" s="74"/>
    </row>
    <row r="164" spans="1:15" s="2" customFormat="1" ht="17.25" customHeight="1">
      <c r="A164" s="185" t="s">
        <v>236</v>
      </c>
      <c r="B164" s="184" t="s">
        <v>803</v>
      </c>
      <c r="C164" s="184" t="s">
        <v>329</v>
      </c>
      <c r="D164" s="184" t="s">
        <v>124</v>
      </c>
      <c r="E164" s="184"/>
      <c r="F164" s="184"/>
      <c r="G164" s="186">
        <f t="shared" si="13"/>
        <v>0</v>
      </c>
      <c r="H164" s="186">
        <f t="shared" si="13"/>
        <v>1000</v>
      </c>
      <c r="I164" s="186">
        <f t="shared" si="13"/>
        <v>0</v>
      </c>
      <c r="J164" s="195"/>
      <c r="K164" s="207"/>
      <c r="L164" s="74"/>
      <c r="O164" s="74"/>
    </row>
    <row r="165" spans="1:15" s="2" customFormat="1" ht="31.5" customHeight="1">
      <c r="A165" s="90" t="s">
        <v>285</v>
      </c>
      <c r="B165" s="184" t="s">
        <v>803</v>
      </c>
      <c r="C165" s="184" t="s">
        <v>329</v>
      </c>
      <c r="D165" s="184" t="s">
        <v>124</v>
      </c>
      <c r="E165" s="184" t="s">
        <v>248</v>
      </c>
      <c r="F165" s="184"/>
      <c r="G165" s="186">
        <f t="shared" si="13"/>
        <v>0</v>
      </c>
      <c r="H165" s="186">
        <f t="shared" si="13"/>
        <v>1000</v>
      </c>
      <c r="I165" s="186">
        <f t="shared" si="13"/>
        <v>0</v>
      </c>
      <c r="J165" s="195"/>
      <c r="K165" s="207"/>
      <c r="L165" s="74"/>
      <c r="O165" s="74"/>
    </row>
    <row r="166" spans="1:15" s="2" customFormat="1" ht="18" customHeight="1">
      <c r="A166" s="86" t="s">
        <v>414</v>
      </c>
      <c r="B166" s="184" t="s">
        <v>803</v>
      </c>
      <c r="C166" s="184" t="s">
        <v>329</v>
      </c>
      <c r="D166" s="184" t="s">
        <v>124</v>
      </c>
      <c r="E166" s="158" t="s">
        <v>151</v>
      </c>
      <c r="F166" s="184"/>
      <c r="G166" s="186">
        <f>G167</f>
        <v>0</v>
      </c>
      <c r="H166" s="186">
        <f t="shared" si="13"/>
        <v>1000</v>
      </c>
      <c r="I166" s="186">
        <f t="shared" si="13"/>
        <v>0</v>
      </c>
      <c r="J166" s="195"/>
      <c r="K166" s="207"/>
      <c r="L166" s="74"/>
      <c r="O166" s="74"/>
    </row>
    <row r="167" spans="1:15" s="2" customFormat="1" ht="31.5" customHeight="1">
      <c r="A167" s="303" t="s">
        <v>607</v>
      </c>
      <c r="B167" s="184" t="s">
        <v>803</v>
      </c>
      <c r="C167" s="184" t="s">
        <v>329</v>
      </c>
      <c r="D167" s="184" t="s">
        <v>124</v>
      </c>
      <c r="E167" s="158" t="s">
        <v>412</v>
      </c>
      <c r="F167" s="184" t="s">
        <v>148</v>
      </c>
      <c r="G167" s="186">
        <f>9!I260</f>
        <v>0</v>
      </c>
      <c r="H167" s="186">
        <f>9!J260</f>
        <v>1000</v>
      </c>
      <c r="I167" s="186">
        <f>9!K260</f>
        <v>0</v>
      </c>
      <c r="J167" s="195"/>
      <c r="K167" s="207"/>
      <c r="L167" s="74"/>
      <c r="O167" s="74"/>
    </row>
    <row r="168" spans="1:15" s="2" customFormat="1" ht="17.25" customHeight="1">
      <c r="A168" s="185" t="s">
        <v>594</v>
      </c>
      <c r="B168" s="184" t="s">
        <v>803</v>
      </c>
      <c r="C168" s="184" t="s">
        <v>152</v>
      </c>
      <c r="D168" s="184"/>
      <c r="E168" s="184"/>
      <c r="F168" s="184"/>
      <c r="G168" s="186">
        <f aca="true" t="shared" si="14" ref="G168:I169">G169</f>
        <v>10</v>
      </c>
      <c r="H168" s="186">
        <f t="shared" si="14"/>
        <v>70</v>
      </c>
      <c r="I168" s="186">
        <f>I169</f>
        <v>75</v>
      </c>
      <c r="J168" s="195"/>
      <c r="K168" s="207"/>
      <c r="L168" s="74"/>
      <c r="O168" s="74"/>
    </row>
    <row r="169" spans="1:15" s="2" customFormat="1" ht="17.25" customHeight="1">
      <c r="A169" s="185" t="s">
        <v>689</v>
      </c>
      <c r="B169" s="184" t="s">
        <v>803</v>
      </c>
      <c r="C169" s="184" t="s">
        <v>152</v>
      </c>
      <c r="D169" s="184" t="s">
        <v>152</v>
      </c>
      <c r="E169" s="184"/>
      <c r="F169" s="184"/>
      <c r="G169" s="186">
        <f t="shared" si="14"/>
        <v>10</v>
      </c>
      <c r="H169" s="186">
        <f t="shared" si="14"/>
        <v>70</v>
      </c>
      <c r="I169" s="186">
        <f t="shared" si="14"/>
        <v>75</v>
      </c>
      <c r="J169" s="195"/>
      <c r="K169" s="207"/>
      <c r="L169" s="74"/>
      <c r="O169" s="74"/>
    </row>
    <row r="170" spans="1:15" s="2" customFormat="1" ht="18" customHeight="1">
      <c r="A170" s="86" t="s">
        <v>542</v>
      </c>
      <c r="B170" s="184" t="s">
        <v>803</v>
      </c>
      <c r="C170" s="184" t="s">
        <v>152</v>
      </c>
      <c r="D170" s="184" t="s">
        <v>152</v>
      </c>
      <c r="E170" s="184" t="s">
        <v>329</v>
      </c>
      <c r="F170" s="184"/>
      <c r="G170" s="186">
        <f>G171+G173</f>
        <v>10</v>
      </c>
      <c r="H170" s="186">
        <f>H171+H173</f>
        <v>70</v>
      </c>
      <c r="I170" s="186">
        <f>I171+I173</f>
        <v>75</v>
      </c>
      <c r="J170" s="195"/>
      <c r="K170" s="207"/>
      <c r="L170" s="74"/>
      <c r="O170" s="74"/>
    </row>
    <row r="171" spans="1:15" s="2" customFormat="1" ht="30.75" customHeight="1">
      <c r="A171" s="170" t="s">
        <v>180</v>
      </c>
      <c r="B171" s="184" t="s">
        <v>803</v>
      </c>
      <c r="C171" s="184" t="s">
        <v>152</v>
      </c>
      <c r="D171" s="184" t="s">
        <v>152</v>
      </c>
      <c r="E171" s="158" t="s">
        <v>181</v>
      </c>
      <c r="F171" s="184"/>
      <c r="G171" s="186">
        <f>G172</f>
        <v>10</v>
      </c>
      <c r="H171" s="186">
        <f>H172</f>
        <v>40</v>
      </c>
      <c r="I171" s="186">
        <f>I172</f>
        <v>40</v>
      </c>
      <c r="J171" s="195"/>
      <c r="K171" s="207"/>
      <c r="L171" s="74"/>
      <c r="O171" s="74"/>
    </row>
    <row r="172" spans="1:15" s="2" customFormat="1" ht="63" customHeight="1">
      <c r="A172" s="170" t="s">
        <v>712</v>
      </c>
      <c r="B172" s="184" t="s">
        <v>803</v>
      </c>
      <c r="C172" s="184" t="s">
        <v>152</v>
      </c>
      <c r="D172" s="184" t="s">
        <v>152</v>
      </c>
      <c r="E172" s="158" t="s">
        <v>133</v>
      </c>
      <c r="F172" s="184" t="s">
        <v>549</v>
      </c>
      <c r="G172" s="186">
        <f>9!I267</f>
        <v>10</v>
      </c>
      <c r="H172" s="186">
        <f>9!J267</f>
        <v>40</v>
      </c>
      <c r="I172" s="186">
        <f>9!K267</f>
        <v>40</v>
      </c>
      <c r="J172" s="195"/>
      <c r="K172" s="207"/>
      <c r="L172" s="74"/>
      <c r="O172" s="74"/>
    </row>
    <row r="173" spans="1:15" s="2" customFormat="1" ht="30.75" customHeight="1">
      <c r="A173" s="170" t="s">
        <v>682</v>
      </c>
      <c r="B173" s="184" t="s">
        <v>803</v>
      </c>
      <c r="C173" s="184" t="s">
        <v>152</v>
      </c>
      <c r="D173" s="184" t="s">
        <v>152</v>
      </c>
      <c r="E173" s="158" t="s">
        <v>182</v>
      </c>
      <c r="F173" s="184"/>
      <c r="G173" s="186">
        <f>G174</f>
        <v>0</v>
      </c>
      <c r="H173" s="186">
        <f>H174</f>
        <v>30</v>
      </c>
      <c r="I173" s="186">
        <f>I174</f>
        <v>35</v>
      </c>
      <c r="J173" s="195"/>
      <c r="K173" s="207"/>
      <c r="L173" s="74"/>
      <c r="O173" s="74"/>
    </row>
    <row r="174" spans="1:15" s="2" customFormat="1" ht="46.5" customHeight="1">
      <c r="A174" s="170" t="s">
        <v>65</v>
      </c>
      <c r="B174" s="184" t="s">
        <v>803</v>
      </c>
      <c r="C174" s="184" t="s">
        <v>152</v>
      </c>
      <c r="D174" s="184" t="s">
        <v>152</v>
      </c>
      <c r="E174" s="158" t="s">
        <v>134</v>
      </c>
      <c r="F174" s="184" t="s">
        <v>549</v>
      </c>
      <c r="G174" s="186">
        <f>9!I268</f>
        <v>0</v>
      </c>
      <c r="H174" s="186">
        <f>9!J268</f>
        <v>30</v>
      </c>
      <c r="I174" s="186">
        <f>9!K268</f>
        <v>35</v>
      </c>
      <c r="J174" s="195"/>
      <c r="K174" s="207"/>
      <c r="L174" s="74"/>
      <c r="O174" s="74"/>
    </row>
    <row r="175" spans="1:15" s="2" customFormat="1" ht="17.25" customHeight="1">
      <c r="A175" s="185" t="s">
        <v>613</v>
      </c>
      <c r="B175" s="184" t="s">
        <v>803</v>
      </c>
      <c r="C175" s="184" t="s">
        <v>123</v>
      </c>
      <c r="D175" s="184"/>
      <c r="E175" s="184"/>
      <c r="F175" s="184"/>
      <c r="G175" s="186">
        <f>G176+G187</f>
        <v>20370</v>
      </c>
      <c r="H175" s="186">
        <f>H176+H187</f>
        <v>20411.6</v>
      </c>
      <c r="I175" s="186">
        <f>I176+I187</f>
        <v>20502.6</v>
      </c>
      <c r="J175" s="195"/>
      <c r="K175" s="207"/>
      <c r="L175" s="74"/>
      <c r="O175" s="74"/>
    </row>
    <row r="176" spans="1:15" s="2" customFormat="1" ht="17.25" customHeight="1">
      <c r="A176" s="185" t="s">
        <v>707</v>
      </c>
      <c r="B176" s="184" t="s">
        <v>803</v>
      </c>
      <c r="C176" s="184" t="s">
        <v>123</v>
      </c>
      <c r="D176" s="184" t="s">
        <v>247</v>
      </c>
      <c r="E176" s="184"/>
      <c r="F176" s="184"/>
      <c r="G176" s="186">
        <f>G177</f>
        <v>19824</v>
      </c>
      <c r="H176" s="186">
        <f>H177</f>
        <v>19631.6</v>
      </c>
      <c r="I176" s="186">
        <f>I177</f>
        <v>19722.6</v>
      </c>
      <c r="J176" s="195"/>
      <c r="K176" s="207"/>
      <c r="L176" s="74"/>
      <c r="O176" s="74"/>
    </row>
    <row r="177" spans="1:15" s="2" customFormat="1" ht="20.25" customHeight="1">
      <c r="A177" s="89" t="s">
        <v>304</v>
      </c>
      <c r="B177" s="184" t="s">
        <v>803</v>
      </c>
      <c r="C177" s="184" t="s">
        <v>123</v>
      </c>
      <c r="D177" s="184" t="s">
        <v>247</v>
      </c>
      <c r="E177" s="184" t="s">
        <v>249</v>
      </c>
      <c r="F177" s="184"/>
      <c r="G177" s="186">
        <f>G178+G180+G182+G184</f>
        <v>19824</v>
      </c>
      <c r="H177" s="186">
        <f>H178+H180+H182+H184</f>
        <v>19631.6</v>
      </c>
      <c r="I177" s="186">
        <f>I178+I180+I182+I184</f>
        <v>19722.6</v>
      </c>
      <c r="J177" s="195"/>
      <c r="K177" s="207"/>
      <c r="L177" s="74"/>
      <c r="O177" s="74"/>
    </row>
    <row r="178" spans="1:15" s="2" customFormat="1" ht="32.25" customHeight="1">
      <c r="A178" s="185" t="s">
        <v>611</v>
      </c>
      <c r="B178" s="184" t="s">
        <v>803</v>
      </c>
      <c r="C178" s="184" t="s">
        <v>123</v>
      </c>
      <c r="D178" s="184" t="s">
        <v>247</v>
      </c>
      <c r="E178" s="184" t="s">
        <v>36</v>
      </c>
      <c r="F178" s="184"/>
      <c r="G178" s="186">
        <f>G179</f>
        <v>300</v>
      </c>
      <c r="H178" s="186">
        <f>H179</f>
        <v>0</v>
      </c>
      <c r="I178" s="186">
        <f>I179</f>
        <v>0</v>
      </c>
      <c r="J178" s="195"/>
      <c r="K178" s="207"/>
      <c r="L178" s="74"/>
      <c r="O178" s="74"/>
    </row>
    <row r="179" spans="1:15" s="2" customFormat="1" ht="77.25" customHeight="1">
      <c r="A179" s="89" t="s">
        <v>19</v>
      </c>
      <c r="B179" s="184" t="s">
        <v>803</v>
      </c>
      <c r="C179" s="184" t="s">
        <v>123</v>
      </c>
      <c r="D179" s="184" t="s">
        <v>247</v>
      </c>
      <c r="E179" s="184" t="s">
        <v>551</v>
      </c>
      <c r="F179" s="184" t="s">
        <v>31</v>
      </c>
      <c r="G179" s="186">
        <f>9!I271</f>
        <v>300</v>
      </c>
      <c r="H179" s="186">
        <f>9!J271</f>
        <v>0</v>
      </c>
      <c r="I179" s="186">
        <f>9!K271</f>
        <v>0</v>
      </c>
      <c r="J179" s="195"/>
      <c r="K179" s="207"/>
      <c r="L179" s="74"/>
      <c r="O179" s="74"/>
    </row>
    <row r="180" spans="1:15" s="2" customFormat="1" ht="45.75" customHeight="1">
      <c r="A180" s="185" t="s">
        <v>619</v>
      </c>
      <c r="B180" s="184" t="s">
        <v>803</v>
      </c>
      <c r="C180" s="184" t="s">
        <v>123</v>
      </c>
      <c r="D180" s="184" t="s">
        <v>247</v>
      </c>
      <c r="E180" s="158" t="s">
        <v>223</v>
      </c>
      <c r="F180" s="184"/>
      <c r="G180" s="186">
        <f>G181</f>
        <v>11977.599999999999</v>
      </c>
      <c r="H180" s="186">
        <f>H181</f>
        <v>12123.599999999999</v>
      </c>
      <c r="I180" s="186">
        <f>I181</f>
        <v>12194.599999999999</v>
      </c>
      <c r="J180" s="195"/>
      <c r="K180" s="207"/>
      <c r="L180" s="74"/>
      <c r="O180" s="74"/>
    </row>
    <row r="181" spans="1:15" s="2" customFormat="1" ht="61.5" customHeight="1">
      <c r="A181" s="89" t="s">
        <v>175</v>
      </c>
      <c r="B181" s="184" t="s">
        <v>803</v>
      </c>
      <c r="C181" s="184" t="s">
        <v>123</v>
      </c>
      <c r="D181" s="184" t="s">
        <v>247</v>
      </c>
      <c r="E181" s="158" t="s">
        <v>221</v>
      </c>
      <c r="F181" s="184" t="s">
        <v>31</v>
      </c>
      <c r="G181" s="186">
        <f>9!I282+9!I284+9!I285+9!I287+9!I288+9!I289+9!I290+9!I291+9!I292+9!I293+9!I294+9!I295</f>
        <v>11977.599999999999</v>
      </c>
      <c r="H181" s="186">
        <f>9!J282+9!J284+9!J285+9!J287+9!J288+9!J289+9!J290+9!J291+9!J292+9!J293+9!J294+9!J295</f>
        <v>12123.599999999999</v>
      </c>
      <c r="I181" s="186">
        <f>9!K282+9!K284+9!K285+9!K287+9!K288+9!K289+9!K290+9!K291+9!K292+9!K293+9!K294+9!K295</f>
        <v>12194.599999999999</v>
      </c>
      <c r="J181" s="195"/>
      <c r="K181" s="207"/>
      <c r="L181" s="74"/>
      <c r="O181" s="74"/>
    </row>
    <row r="182" spans="1:15" s="2" customFormat="1" ht="46.5" customHeight="1">
      <c r="A182" s="185" t="s">
        <v>623</v>
      </c>
      <c r="B182" s="184" t="s">
        <v>803</v>
      </c>
      <c r="C182" s="184" t="s">
        <v>123</v>
      </c>
      <c r="D182" s="184" t="s">
        <v>247</v>
      </c>
      <c r="E182" s="158" t="s">
        <v>22</v>
      </c>
      <c r="F182" s="184"/>
      <c r="G182" s="186">
        <f>G183</f>
        <v>2634.2</v>
      </c>
      <c r="H182" s="186">
        <f>H183</f>
        <v>2595.8</v>
      </c>
      <c r="I182" s="186">
        <f>I183</f>
        <v>2615.8</v>
      </c>
      <c r="J182" s="195"/>
      <c r="K182" s="207"/>
      <c r="L182" s="74"/>
      <c r="O182" s="74"/>
    </row>
    <row r="183" spans="1:15" s="2" customFormat="1" ht="61.5" customHeight="1">
      <c r="A183" s="89" t="s">
        <v>477</v>
      </c>
      <c r="B183" s="184" t="s">
        <v>803</v>
      </c>
      <c r="C183" s="184" t="s">
        <v>123</v>
      </c>
      <c r="D183" s="184" t="s">
        <v>247</v>
      </c>
      <c r="E183" s="158" t="s">
        <v>222</v>
      </c>
      <c r="F183" s="184" t="s">
        <v>31</v>
      </c>
      <c r="G183" s="186">
        <f>9!I297+9!I299+9!I300+9!I302+9!I303+9!I304+9!I305+9!I306+9!I307+9!I308+9!I309</f>
        <v>2634.2</v>
      </c>
      <c r="H183" s="186">
        <f>9!J297+9!J299+9!J300+9!J302+9!J303+9!J304+9!J305+9!J306+9!J307+9!J308+9!J309</f>
        <v>2595.8</v>
      </c>
      <c r="I183" s="186">
        <f>9!K297+9!K299+9!K300+9!K302+9!K303+9!K304+9!K305+9!K306+9!K307+9!K308+9!K309</f>
        <v>2615.8</v>
      </c>
      <c r="J183" s="195"/>
      <c r="K183" s="207"/>
      <c r="L183" s="74"/>
      <c r="O183" s="74"/>
    </row>
    <row r="184" spans="1:15" s="2" customFormat="1" ht="18" customHeight="1">
      <c r="A184" s="185" t="s">
        <v>519</v>
      </c>
      <c r="B184" s="184" t="s">
        <v>803</v>
      </c>
      <c r="C184" s="184" t="s">
        <v>123</v>
      </c>
      <c r="D184" s="184" t="s">
        <v>247</v>
      </c>
      <c r="E184" s="158" t="s">
        <v>615</v>
      </c>
      <c r="F184" s="184"/>
      <c r="G184" s="186">
        <f>G185</f>
        <v>4912.2</v>
      </c>
      <c r="H184" s="186">
        <f>H185</f>
        <v>4912.2</v>
      </c>
      <c r="I184" s="186">
        <f>I185</f>
        <v>4912.2</v>
      </c>
      <c r="J184" s="195"/>
      <c r="K184" s="207"/>
      <c r="L184" s="74"/>
      <c r="O184" s="74"/>
    </row>
    <row r="185" spans="1:15" s="2" customFormat="1" ht="61.5" customHeight="1">
      <c r="A185" s="185" t="s">
        <v>290</v>
      </c>
      <c r="B185" s="184" t="s">
        <v>803</v>
      </c>
      <c r="C185" s="184" t="s">
        <v>123</v>
      </c>
      <c r="D185" s="184" t="s">
        <v>247</v>
      </c>
      <c r="E185" s="184" t="s">
        <v>526</v>
      </c>
      <c r="F185" s="184" t="s">
        <v>31</v>
      </c>
      <c r="G185" s="186">
        <f>9!I283+9!I286+9!I298+9!I301</f>
        <v>4912.2</v>
      </c>
      <c r="H185" s="186">
        <f>9!J283+9!J286+9!J298+9!J301</f>
        <v>4912.2</v>
      </c>
      <c r="I185" s="186">
        <f>9!K283+9!K286+9!K298+9!K301</f>
        <v>4912.2</v>
      </c>
      <c r="J185" s="195"/>
      <c r="K185" s="207"/>
      <c r="L185" s="74"/>
      <c r="O185" s="74"/>
    </row>
    <row r="186" spans="1:15" s="2" customFormat="1" ht="18" customHeight="1">
      <c r="A186" s="239" t="s">
        <v>710</v>
      </c>
      <c r="B186" s="184" t="s">
        <v>803</v>
      </c>
      <c r="C186" s="184" t="s">
        <v>123</v>
      </c>
      <c r="D186" s="184" t="s">
        <v>247</v>
      </c>
      <c r="E186" s="158" t="s">
        <v>526</v>
      </c>
      <c r="F186" s="184" t="s">
        <v>31</v>
      </c>
      <c r="G186" s="186">
        <f>9!I283+9!I286+9!I298+9!I301</f>
        <v>4912.2</v>
      </c>
      <c r="H186" s="186">
        <f>9!J283+9!J286+9!J298+9!J301</f>
        <v>4912.2</v>
      </c>
      <c r="I186" s="186">
        <f>9!K283+9!K286+9!K298+9!K301</f>
        <v>4912.2</v>
      </c>
      <c r="J186" s="195"/>
      <c r="K186" s="207"/>
      <c r="L186" s="74"/>
      <c r="O186" s="74"/>
    </row>
    <row r="187" spans="1:15" s="2" customFormat="1" ht="17.25" customHeight="1">
      <c r="A187" s="185" t="s">
        <v>735</v>
      </c>
      <c r="B187" s="184" t="s">
        <v>803</v>
      </c>
      <c r="C187" s="184" t="s">
        <v>123</v>
      </c>
      <c r="D187" s="184" t="s">
        <v>250</v>
      </c>
      <c r="E187" s="184"/>
      <c r="F187" s="184"/>
      <c r="G187" s="186">
        <f>G188</f>
        <v>546</v>
      </c>
      <c r="H187" s="186">
        <f aca="true" t="shared" si="15" ref="G187:I188">H188</f>
        <v>780</v>
      </c>
      <c r="I187" s="186">
        <f t="shared" si="15"/>
        <v>780</v>
      </c>
      <c r="J187" s="195"/>
      <c r="K187" s="207"/>
      <c r="L187" s="74"/>
      <c r="O187" s="74"/>
    </row>
    <row r="188" spans="1:15" s="2" customFormat="1" ht="19.5" customHeight="1">
      <c r="A188" s="89" t="s">
        <v>304</v>
      </c>
      <c r="B188" s="184" t="s">
        <v>803</v>
      </c>
      <c r="C188" s="184" t="s">
        <v>123</v>
      </c>
      <c r="D188" s="184" t="s">
        <v>250</v>
      </c>
      <c r="E188" s="184" t="s">
        <v>249</v>
      </c>
      <c r="F188" s="184"/>
      <c r="G188" s="186">
        <f t="shared" si="15"/>
        <v>546</v>
      </c>
      <c r="H188" s="186">
        <f t="shared" si="15"/>
        <v>780</v>
      </c>
      <c r="I188" s="186">
        <f t="shared" si="15"/>
        <v>780</v>
      </c>
      <c r="J188" s="195"/>
      <c r="K188" s="207"/>
      <c r="L188" s="74"/>
      <c r="O188" s="74"/>
    </row>
    <row r="189" spans="1:15" s="2" customFormat="1" ht="18" customHeight="1">
      <c r="A189" s="170" t="s">
        <v>316</v>
      </c>
      <c r="B189" s="184" t="s">
        <v>803</v>
      </c>
      <c r="C189" s="184" t="s">
        <v>123</v>
      </c>
      <c r="D189" s="184" t="s">
        <v>250</v>
      </c>
      <c r="E189" s="184" t="s">
        <v>227</v>
      </c>
      <c r="F189" s="184"/>
      <c r="G189" s="186">
        <f>G190+G191</f>
        <v>546</v>
      </c>
      <c r="H189" s="186">
        <f>H190+H191</f>
        <v>780</v>
      </c>
      <c r="I189" s="186">
        <f>I190+I191</f>
        <v>780</v>
      </c>
      <c r="J189" s="195"/>
      <c r="K189" s="207"/>
      <c r="L189" s="74"/>
      <c r="O189" s="74"/>
    </row>
    <row r="190" spans="1:15" s="2" customFormat="1" ht="31.5" customHeight="1">
      <c r="A190" s="89" t="s">
        <v>562</v>
      </c>
      <c r="B190" s="184" t="s">
        <v>803</v>
      </c>
      <c r="C190" s="184" t="s">
        <v>123</v>
      </c>
      <c r="D190" s="184" t="s">
        <v>250</v>
      </c>
      <c r="E190" s="158" t="s">
        <v>762</v>
      </c>
      <c r="F190" s="171" t="s">
        <v>549</v>
      </c>
      <c r="G190" s="186">
        <f>9!I314</f>
        <v>500</v>
      </c>
      <c r="H190" s="186">
        <f>9!J314</f>
        <v>730</v>
      </c>
      <c r="I190" s="186">
        <f>9!K314</f>
        <v>730</v>
      </c>
      <c r="J190" s="195"/>
      <c r="K190" s="207"/>
      <c r="L190" s="74"/>
      <c r="O190" s="74"/>
    </row>
    <row r="191" spans="1:15" s="2" customFormat="1" ht="31.5" customHeight="1">
      <c r="A191" s="89" t="s">
        <v>220</v>
      </c>
      <c r="B191" s="184" t="s">
        <v>803</v>
      </c>
      <c r="C191" s="184" t="s">
        <v>123</v>
      </c>
      <c r="D191" s="184" t="s">
        <v>250</v>
      </c>
      <c r="E191" s="158" t="s">
        <v>762</v>
      </c>
      <c r="F191" s="171" t="s">
        <v>358</v>
      </c>
      <c r="G191" s="186">
        <f>9!I315</f>
        <v>46</v>
      </c>
      <c r="H191" s="186">
        <f>9!J315</f>
        <v>50</v>
      </c>
      <c r="I191" s="186">
        <f>9!K315</f>
        <v>50</v>
      </c>
      <c r="J191" s="195"/>
      <c r="K191" s="207"/>
      <c r="L191" s="74"/>
      <c r="O191" s="74"/>
    </row>
    <row r="192" spans="1:15" s="2" customFormat="1" ht="17.25" customHeight="1">
      <c r="A192" s="185" t="s">
        <v>625</v>
      </c>
      <c r="B192" s="184" t="s">
        <v>803</v>
      </c>
      <c r="C192" s="184" t="s">
        <v>153</v>
      </c>
      <c r="D192" s="184"/>
      <c r="E192" s="184"/>
      <c r="F192" s="184"/>
      <c r="G192" s="186">
        <f>G193+G197+G211</f>
        <v>5025.3</v>
      </c>
      <c r="H192" s="186">
        <f>H193+H197+H211</f>
        <v>8566.3</v>
      </c>
      <c r="I192" s="186">
        <f>I193+I197+I211</f>
        <v>8636.3</v>
      </c>
      <c r="J192" s="195"/>
      <c r="K192" s="207"/>
      <c r="L192" s="74"/>
      <c r="O192" s="74"/>
    </row>
    <row r="193" spans="1:15" s="2" customFormat="1" ht="17.25" customHeight="1">
      <c r="A193" s="185" t="s">
        <v>72</v>
      </c>
      <c r="B193" s="184" t="s">
        <v>803</v>
      </c>
      <c r="C193" s="184" t="s">
        <v>153</v>
      </c>
      <c r="D193" s="184" t="s">
        <v>247</v>
      </c>
      <c r="E193" s="184"/>
      <c r="F193" s="184"/>
      <c r="G193" s="186">
        <f aca="true" t="shared" si="16" ref="G193:I195">G194</f>
        <v>513.6</v>
      </c>
      <c r="H193" s="186">
        <f t="shared" si="16"/>
        <v>513.6</v>
      </c>
      <c r="I193" s="186">
        <f t="shared" si="16"/>
        <v>513.6</v>
      </c>
      <c r="J193" s="195"/>
      <c r="K193" s="207"/>
      <c r="L193" s="74"/>
      <c r="O193" s="74"/>
    </row>
    <row r="194" spans="1:15" s="2" customFormat="1" ht="15.75" customHeight="1">
      <c r="A194" s="185" t="s">
        <v>421</v>
      </c>
      <c r="B194" s="184" t="s">
        <v>803</v>
      </c>
      <c r="C194" s="184" t="s">
        <v>153</v>
      </c>
      <c r="D194" s="184" t="s">
        <v>247</v>
      </c>
      <c r="E194" s="184" t="s">
        <v>147</v>
      </c>
      <c r="F194" s="184"/>
      <c r="G194" s="186">
        <f t="shared" si="16"/>
        <v>513.6</v>
      </c>
      <c r="H194" s="186">
        <f t="shared" si="16"/>
        <v>513.6</v>
      </c>
      <c r="I194" s="186">
        <f t="shared" si="16"/>
        <v>513.6</v>
      </c>
      <c r="J194" s="195"/>
      <c r="K194" s="207"/>
      <c r="L194" s="74"/>
      <c r="O194" s="74"/>
    </row>
    <row r="195" spans="1:15" s="2" customFormat="1" ht="18" customHeight="1">
      <c r="A195" s="185" t="s">
        <v>211</v>
      </c>
      <c r="B195" s="184" t="s">
        <v>803</v>
      </c>
      <c r="C195" s="184" t="s">
        <v>153</v>
      </c>
      <c r="D195" s="184" t="s">
        <v>247</v>
      </c>
      <c r="E195" s="184" t="s">
        <v>212</v>
      </c>
      <c r="F195" s="184"/>
      <c r="G195" s="186">
        <f t="shared" si="16"/>
        <v>513.6</v>
      </c>
      <c r="H195" s="186">
        <f t="shared" si="16"/>
        <v>513.6</v>
      </c>
      <c r="I195" s="186">
        <f t="shared" si="16"/>
        <v>513.6</v>
      </c>
      <c r="J195" s="195"/>
      <c r="K195" s="207"/>
      <c r="L195" s="74"/>
      <c r="O195" s="74"/>
    </row>
    <row r="196" spans="1:15" s="2" customFormat="1" ht="47.25" customHeight="1">
      <c r="A196" s="185" t="s">
        <v>754</v>
      </c>
      <c r="B196" s="184" t="s">
        <v>803</v>
      </c>
      <c r="C196" s="184" t="s">
        <v>153</v>
      </c>
      <c r="D196" s="184" t="s">
        <v>247</v>
      </c>
      <c r="E196" s="184" t="s">
        <v>328</v>
      </c>
      <c r="F196" s="184" t="s">
        <v>358</v>
      </c>
      <c r="G196" s="186">
        <f>9!I319</f>
        <v>513.6</v>
      </c>
      <c r="H196" s="186">
        <f>9!J319</f>
        <v>513.6</v>
      </c>
      <c r="I196" s="186">
        <f>9!K319</f>
        <v>513.6</v>
      </c>
      <c r="J196" s="195"/>
      <c r="K196" s="207"/>
      <c r="L196" s="74"/>
      <c r="O196" s="74"/>
    </row>
    <row r="197" spans="1:15" s="2" customFormat="1" ht="17.25" customHeight="1">
      <c r="A197" s="185" t="s">
        <v>45</v>
      </c>
      <c r="B197" s="184" t="s">
        <v>803</v>
      </c>
      <c r="C197" s="184" t="s">
        <v>153</v>
      </c>
      <c r="D197" s="184" t="s">
        <v>249</v>
      </c>
      <c r="E197" s="184"/>
      <c r="F197" s="184"/>
      <c r="G197" s="186">
        <f>G198+G201+G205</f>
        <v>699.7</v>
      </c>
      <c r="H197" s="186">
        <f>H198+H201+H205</f>
        <v>699.7</v>
      </c>
      <c r="I197" s="186">
        <f>I198+I201+I205</f>
        <v>699.7</v>
      </c>
      <c r="J197" s="195"/>
      <c r="K197" s="207"/>
      <c r="L197" s="74"/>
      <c r="O197" s="74"/>
    </row>
    <row r="198" spans="1:15" s="2" customFormat="1" ht="33" customHeight="1">
      <c r="A198" s="170" t="s">
        <v>538</v>
      </c>
      <c r="B198" s="184" t="s">
        <v>803</v>
      </c>
      <c r="C198" s="184" t="s">
        <v>153</v>
      </c>
      <c r="D198" s="184" t="s">
        <v>249</v>
      </c>
      <c r="E198" s="184" t="s">
        <v>152</v>
      </c>
      <c r="F198" s="184"/>
      <c r="G198" s="186">
        <f aca="true" t="shared" si="17" ref="G198:I199">G199</f>
        <v>120</v>
      </c>
      <c r="H198" s="186">
        <f t="shared" si="17"/>
        <v>120</v>
      </c>
      <c r="I198" s="186">
        <f t="shared" si="17"/>
        <v>120</v>
      </c>
      <c r="J198" s="195"/>
      <c r="K198" s="207"/>
      <c r="L198" s="74"/>
      <c r="O198" s="74"/>
    </row>
    <row r="199" spans="1:15" s="2" customFormat="1" ht="33" customHeight="1">
      <c r="A199" s="170" t="s">
        <v>751</v>
      </c>
      <c r="B199" s="184" t="s">
        <v>803</v>
      </c>
      <c r="C199" s="184" t="s">
        <v>153</v>
      </c>
      <c r="D199" s="184" t="s">
        <v>249</v>
      </c>
      <c r="E199" s="184" t="s">
        <v>342</v>
      </c>
      <c r="F199" s="184"/>
      <c r="G199" s="186">
        <f t="shared" si="17"/>
        <v>120</v>
      </c>
      <c r="H199" s="186">
        <f t="shared" si="17"/>
        <v>120</v>
      </c>
      <c r="I199" s="186">
        <f t="shared" si="17"/>
        <v>120</v>
      </c>
      <c r="J199" s="195"/>
      <c r="K199" s="207"/>
      <c r="L199" s="74"/>
      <c r="O199" s="74"/>
    </row>
    <row r="200" spans="1:15" s="2" customFormat="1" ht="46.5" customHeight="1">
      <c r="A200" s="86" t="s">
        <v>753</v>
      </c>
      <c r="B200" s="184" t="s">
        <v>803</v>
      </c>
      <c r="C200" s="184" t="s">
        <v>153</v>
      </c>
      <c r="D200" s="184" t="s">
        <v>249</v>
      </c>
      <c r="E200" s="184" t="s">
        <v>343</v>
      </c>
      <c r="F200" s="184" t="s">
        <v>358</v>
      </c>
      <c r="G200" s="186">
        <f>9!I321</f>
        <v>120</v>
      </c>
      <c r="H200" s="186">
        <f>9!J321</f>
        <v>120</v>
      </c>
      <c r="I200" s="186">
        <f>9!K321</f>
        <v>120</v>
      </c>
      <c r="J200" s="195"/>
      <c r="K200" s="207"/>
      <c r="L200" s="74"/>
      <c r="O200" s="74"/>
    </row>
    <row r="201" spans="1:15" s="2" customFormat="1" ht="33" customHeight="1">
      <c r="A201" s="170" t="s">
        <v>541</v>
      </c>
      <c r="B201" s="184" t="s">
        <v>803</v>
      </c>
      <c r="C201" s="184" t="s">
        <v>153</v>
      </c>
      <c r="D201" s="184" t="s">
        <v>249</v>
      </c>
      <c r="E201" s="184" t="s">
        <v>604</v>
      </c>
      <c r="F201" s="184"/>
      <c r="G201" s="186">
        <f aca="true" t="shared" si="18" ref="G201:I203">G202</f>
        <v>300</v>
      </c>
      <c r="H201" s="186">
        <f t="shared" si="18"/>
        <v>300</v>
      </c>
      <c r="I201" s="186">
        <f t="shared" si="18"/>
        <v>300</v>
      </c>
      <c r="J201" s="195"/>
      <c r="K201" s="207"/>
      <c r="L201" s="74"/>
      <c r="O201" s="74"/>
    </row>
    <row r="202" spans="1:15" s="2" customFormat="1" ht="18" customHeight="1">
      <c r="A202" s="170" t="s">
        <v>268</v>
      </c>
      <c r="B202" s="184" t="s">
        <v>803</v>
      </c>
      <c r="C202" s="184" t="s">
        <v>153</v>
      </c>
      <c r="D202" s="184" t="s">
        <v>249</v>
      </c>
      <c r="E202" s="184" t="s">
        <v>267</v>
      </c>
      <c r="F202" s="184"/>
      <c r="G202" s="186">
        <f t="shared" si="18"/>
        <v>300</v>
      </c>
      <c r="H202" s="186">
        <f t="shared" si="18"/>
        <v>300</v>
      </c>
      <c r="I202" s="186">
        <f t="shared" si="18"/>
        <v>300</v>
      </c>
      <c r="J202" s="195"/>
      <c r="K202" s="207"/>
      <c r="L202" s="74"/>
      <c r="O202" s="74"/>
    </row>
    <row r="203" spans="1:15" s="2" customFormat="1" ht="33" customHeight="1">
      <c r="A203" s="170" t="s">
        <v>270</v>
      </c>
      <c r="B203" s="184" t="s">
        <v>803</v>
      </c>
      <c r="C203" s="184" t="s">
        <v>153</v>
      </c>
      <c r="D203" s="184" t="s">
        <v>249</v>
      </c>
      <c r="E203" s="184" t="s">
        <v>269</v>
      </c>
      <c r="F203" s="184"/>
      <c r="G203" s="186">
        <f>G204</f>
        <v>300</v>
      </c>
      <c r="H203" s="186">
        <f t="shared" si="18"/>
        <v>300</v>
      </c>
      <c r="I203" s="186">
        <f t="shared" si="18"/>
        <v>300</v>
      </c>
      <c r="J203" s="195"/>
      <c r="K203" s="207"/>
      <c r="L203" s="74"/>
      <c r="O203" s="74"/>
    </row>
    <row r="204" spans="1:15" s="2" customFormat="1" ht="62.25" customHeight="1">
      <c r="A204" s="170" t="s">
        <v>34</v>
      </c>
      <c r="B204" s="184" t="s">
        <v>803</v>
      </c>
      <c r="C204" s="184" t="s">
        <v>153</v>
      </c>
      <c r="D204" s="184" t="s">
        <v>249</v>
      </c>
      <c r="E204" s="184" t="s">
        <v>265</v>
      </c>
      <c r="F204" s="184" t="s">
        <v>271</v>
      </c>
      <c r="G204" s="186">
        <f>9!I323</f>
        <v>300</v>
      </c>
      <c r="H204" s="186">
        <f>9!J323</f>
        <v>300</v>
      </c>
      <c r="I204" s="186">
        <f>9!K323</f>
        <v>300</v>
      </c>
      <c r="J204" s="271"/>
      <c r="K204" s="207"/>
      <c r="L204" s="74"/>
      <c r="O204" s="74"/>
    </row>
    <row r="205" spans="1:15" s="2" customFormat="1" ht="16.5" customHeight="1">
      <c r="A205" s="185" t="s">
        <v>421</v>
      </c>
      <c r="B205" s="184" t="s">
        <v>803</v>
      </c>
      <c r="C205" s="184" t="s">
        <v>153</v>
      </c>
      <c r="D205" s="184" t="s">
        <v>249</v>
      </c>
      <c r="E205" s="184" t="s">
        <v>147</v>
      </c>
      <c r="F205" s="184"/>
      <c r="G205" s="186">
        <f>G206</f>
        <v>279.7</v>
      </c>
      <c r="H205" s="186">
        <f>H206</f>
        <v>279.7</v>
      </c>
      <c r="I205" s="186">
        <f>I206</f>
        <v>279.7</v>
      </c>
      <c r="J205" s="195"/>
      <c r="K205" s="207"/>
      <c r="L205" s="74"/>
      <c r="O205" s="74"/>
    </row>
    <row r="206" spans="1:15" s="2" customFormat="1" ht="18" customHeight="1">
      <c r="A206" s="185" t="s">
        <v>211</v>
      </c>
      <c r="B206" s="184" t="s">
        <v>803</v>
      </c>
      <c r="C206" s="184" t="s">
        <v>153</v>
      </c>
      <c r="D206" s="184" t="s">
        <v>249</v>
      </c>
      <c r="E206" s="184" t="s">
        <v>212</v>
      </c>
      <c r="F206" s="184"/>
      <c r="G206" s="186">
        <f>G207+G208+G210</f>
        <v>279.7</v>
      </c>
      <c r="H206" s="186">
        <f>H207+H208+H210</f>
        <v>279.7</v>
      </c>
      <c r="I206" s="186">
        <f>I207+I208+I210</f>
        <v>279.7</v>
      </c>
      <c r="J206" s="195"/>
      <c r="K206" s="207"/>
      <c r="L206" s="74"/>
      <c r="O206" s="74"/>
    </row>
    <row r="207" spans="1:15" s="2" customFormat="1" ht="46.5" customHeight="1">
      <c r="A207" s="185" t="s">
        <v>763</v>
      </c>
      <c r="B207" s="184" t="s">
        <v>803</v>
      </c>
      <c r="C207" s="184" t="s">
        <v>153</v>
      </c>
      <c r="D207" s="184" t="s">
        <v>249</v>
      </c>
      <c r="E207" s="184" t="s">
        <v>809</v>
      </c>
      <c r="F207" s="184" t="s">
        <v>358</v>
      </c>
      <c r="G207" s="186">
        <f>9!I329</f>
        <v>37</v>
      </c>
      <c r="H207" s="186">
        <f>9!J329</f>
        <v>37</v>
      </c>
      <c r="I207" s="186">
        <f>9!K329</f>
        <v>37</v>
      </c>
      <c r="J207" s="195"/>
      <c r="K207" s="207"/>
      <c r="L207" s="74"/>
      <c r="O207" s="74"/>
    </row>
    <row r="208" spans="1:15" s="2" customFormat="1" ht="46.5" customHeight="1">
      <c r="A208" s="185" t="s">
        <v>763</v>
      </c>
      <c r="B208" s="184" t="s">
        <v>803</v>
      </c>
      <c r="C208" s="184" t="s">
        <v>153</v>
      </c>
      <c r="D208" s="184" t="s">
        <v>249</v>
      </c>
      <c r="E208" s="184" t="s">
        <v>563</v>
      </c>
      <c r="F208" s="184" t="s">
        <v>358</v>
      </c>
      <c r="G208" s="186">
        <f>9!I331</f>
        <v>230.5</v>
      </c>
      <c r="H208" s="186">
        <f>9!J331</f>
        <v>230.5</v>
      </c>
      <c r="I208" s="186">
        <f>9!K331</f>
        <v>230.5</v>
      </c>
      <c r="J208" s="195"/>
      <c r="K208" s="207"/>
      <c r="L208" s="74"/>
      <c r="O208" s="74"/>
    </row>
    <row r="209" spans="1:15" s="2" customFormat="1" ht="15" customHeight="1">
      <c r="A209" s="239" t="s">
        <v>710</v>
      </c>
      <c r="B209" s="184" t="s">
        <v>803</v>
      </c>
      <c r="C209" s="184" t="s">
        <v>153</v>
      </c>
      <c r="D209" s="184" t="s">
        <v>249</v>
      </c>
      <c r="E209" s="184" t="s">
        <v>563</v>
      </c>
      <c r="F209" s="184" t="s">
        <v>358</v>
      </c>
      <c r="G209" s="186">
        <f>9!I331</f>
        <v>230.5</v>
      </c>
      <c r="H209" s="186">
        <f>9!J331</f>
        <v>230.5</v>
      </c>
      <c r="I209" s="186">
        <f>9!K331</f>
        <v>230.5</v>
      </c>
      <c r="J209" s="195"/>
      <c r="K209" s="207"/>
      <c r="L209" s="74"/>
      <c r="O209" s="74"/>
    </row>
    <row r="210" spans="1:15" s="2" customFormat="1" ht="45.75" customHeight="1">
      <c r="A210" s="185" t="s">
        <v>763</v>
      </c>
      <c r="B210" s="184" t="s">
        <v>803</v>
      </c>
      <c r="C210" s="184" t="s">
        <v>153</v>
      </c>
      <c r="D210" s="184" t="s">
        <v>249</v>
      </c>
      <c r="E210" s="184" t="s">
        <v>568</v>
      </c>
      <c r="F210" s="184" t="s">
        <v>358</v>
      </c>
      <c r="G210" s="186">
        <f>9!I330</f>
        <v>12.2</v>
      </c>
      <c r="H210" s="186">
        <f>9!J330</f>
        <v>12.2</v>
      </c>
      <c r="I210" s="186">
        <f>9!K330</f>
        <v>12.2</v>
      </c>
      <c r="J210" s="195"/>
      <c r="K210" s="207"/>
      <c r="L210" s="74"/>
      <c r="O210" s="74"/>
    </row>
    <row r="211" spans="1:15" s="2" customFormat="1" ht="17.25" customHeight="1">
      <c r="A211" s="185" t="s">
        <v>338</v>
      </c>
      <c r="B211" s="184" t="s">
        <v>803</v>
      </c>
      <c r="C211" s="184" t="s">
        <v>153</v>
      </c>
      <c r="D211" s="184" t="s">
        <v>250</v>
      </c>
      <c r="E211" s="184"/>
      <c r="F211" s="184"/>
      <c r="G211" s="186">
        <f>G212</f>
        <v>3812</v>
      </c>
      <c r="H211" s="186">
        <f>H212</f>
        <v>7353</v>
      </c>
      <c r="I211" s="186">
        <f>I212</f>
        <v>7423</v>
      </c>
      <c r="J211" s="195"/>
      <c r="K211" s="207"/>
      <c r="L211" s="74"/>
      <c r="O211" s="74"/>
    </row>
    <row r="212" spans="1:15" s="2" customFormat="1" ht="33" customHeight="1">
      <c r="A212" s="170" t="s">
        <v>541</v>
      </c>
      <c r="B212" s="184" t="s">
        <v>803</v>
      </c>
      <c r="C212" s="184" t="s">
        <v>153</v>
      </c>
      <c r="D212" s="184" t="s">
        <v>250</v>
      </c>
      <c r="E212" s="184" t="s">
        <v>604</v>
      </c>
      <c r="F212" s="184"/>
      <c r="G212" s="186">
        <f aca="true" t="shared" si="19" ref="G212:I213">G213</f>
        <v>3812</v>
      </c>
      <c r="H212" s="186">
        <f t="shared" si="19"/>
        <v>7353</v>
      </c>
      <c r="I212" s="186">
        <f t="shared" si="19"/>
        <v>7423</v>
      </c>
      <c r="J212" s="195"/>
      <c r="K212" s="207"/>
      <c r="L212" s="74"/>
      <c r="O212" s="74"/>
    </row>
    <row r="213" spans="1:15" s="2" customFormat="1" ht="18" customHeight="1">
      <c r="A213" s="170" t="s">
        <v>76</v>
      </c>
      <c r="B213" s="184" t="s">
        <v>803</v>
      </c>
      <c r="C213" s="184" t="s">
        <v>153</v>
      </c>
      <c r="D213" s="184" t="s">
        <v>250</v>
      </c>
      <c r="E213" s="184" t="s">
        <v>582</v>
      </c>
      <c r="F213" s="184"/>
      <c r="G213" s="186">
        <f t="shared" si="19"/>
        <v>3812</v>
      </c>
      <c r="H213" s="186">
        <f t="shared" si="19"/>
        <v>7353</v>
      </c>
      <c r="I213" s="186">
        <f t="shared" si="19"/>
        <v>7423</v>
      </c>
      <c r="J213" s="195"/>
      <c r="K213" s="207"/>
      <c r="L213" s="74"/>
      <c r="O213" s="74"/>
    </row>
    <row r="214" spans="1:15" s="2" customFormat="1" ht="33" customHeight="1">
      <c r="A214" s="170" t="s">
        <v>300</v>
      </c>
      <c r="B214" s="184" t="s">
        <v>803</v>
      </c>
      <c r="C214" s="184" t="s">
        <v>153</v>
      </c>
      <c r="D214" s="184" t="s">
        <v>250</v>
      </c>
      <c r="E214" s="184" t="s">
        <v>583</v>
      </c>
      <c r="F214" s="184"/>
      <c r="G214" s="186">
        <f>G215+G216</f>
        <v>3812</v>
      </c>
      <c r="H214" s="186">
        <f>H215+H216</f>
        <v>7353</v>
      </c>
      <c r="I214" s="186">
        <f>I215+I216</f>
        <v>7423</v>
      </c>
      <c r="J214" s="195"/>
      <c r="K214" s="207"/>
      <c r="L214" s="74"/>
      <c r="O214" s="74"/>
    </row>
    <row r="215" spans="1:15" s="2" customFormat="1" ht="47.25" customHeight="1">
      <c r="A215" s="170" t="s">
        <v>608</v>
      </c>
      <c r="B215" s="184" t="s">
        <v>803</v>
      </c>
      <c r="C215" s="184" t="s">
        <v>153</v>
      </c>
      <c r="D215" s="184" t="s">
        <v>250</v>
      </c>
      <c r="E215" s="184" t="s">
        <v>156</v>
      </c>
      <c r="F215" s="184" t="s">
        <v>358</v>
      </c>
      <c r="G215" s="186">
        <f>9!I327</f>
        <v>200</v>
      </c>
      <c r="H215" s="186">
        <f>9!J327</f>
        <v>200</v>
      </c>
      <c r="I215" s="186">
        <f>9!K327</f>
        <v>200</v>
      </c>
      <c r="J215" s="195"/>
      <c r="K215" s="207"/>
      <c r="L215" s="74"/>
      <c r="O215" s="74"/>
    </row>
    <row r="216" spans="1:15" s="2" customFormat="1" ht="33" customHeight="1">
      <c r="A216" s="170" t="s">
        <v>779</v>
      </c>
      <c r="B216" s="184" t="s">
        <v>803</v>
      </c>
      <c r="C216" s="184" t="s">
        <v>153</v>
      </c>
      <c r="D216" s="184" t="s">
        <v>250</v>
      </c>
      <c r="E216" s="184" t="s">
        <v>580</v>
      </c>
      <c r="F216" s="184" t="s">
        <v>358</v>
      </c>
      <c r="G216" s="186">
        <f>9!I325+9!I326</f>
        <v>3612</v>
      </c>
      <c r="H216" s="186">
        <f>9!J325+9!J326</f>
        <v>7153</v>
      </c>
      <c r="I216" s="186">
        <f>9!K325+9!K326</f>
        <v>7223</v>
      </c>
      <c r="J216" s="271"/>
      <c r="K216" s="207"/>
      <c r="L216" s="74"/>
      <c r="O216" s="74"/>
    </row>
    <row r="217" spans="1:15" s="2" customFormat="1" ht="15.75" customHeight="1">
      <c r="A217" s="239" t="s">
        <v>710</v>
      </c>
      <c r="B217" s="184" t="s">
        <v>803</v>
      </c>
      <c r="C217" s="184" t="s">
        <v>153</v>
      </c>
      <c r="D217" s="184" t="s">
        <v>250</v>
      </c>
      <c r="E217" s="184" t="s">
        <v>580</v>
      </c>
      <c r="F217" s="184" t="s">
        <v>358</v>
      </c>
      <c r="G217" s="186">
        <f>9!I326</f>
        <v>2600</v>
      </c>
      <c r="H217" s="186">
        <f>9!J326</f>
        <v>5150</v>
      </c>
      <c r="I217" s="186">
        <f>9!K326</f>
        <v>5200</v>
      </c>
      <c r="J217" s="271"/>
      <c r="K217" s="207"/>
      <c r="L217" s="74"/>
      <c r="O217" s="74"/>
    </row>
    <row r="218" spans="1:15" s="2" customFormat="1" ht="17.25" customHeight="1">
      <c r="A218" s="185" t="s">
        <v>589</v>
      </c>
      <c r="B218" s="184" t="s">
        <v>803</v>
      </c>
      <c r="C218" s="184" t="s">
        <v>251</v>
      </c>
      <c r="D218" s="184"/>
      <c r="E218" s="184"/>
      <c r="F218" s="184"/>
      <c r="G218" s="186">
        <f aca="true" t="shared" si="20" ref="G218:I219">G219</f>
        <v>2905</v>
      </c>
      <c r="H218" s="186">
        <f t="shared" si="20"/>
        <v>2777</v>
      </c>
      <c r="I218" s="186">
        <f t="shared" si="20"/>
        <v>2787</v>
      </c>
      <c r="J218" s="195"/>
      <c r="K218" s="207"/>
      <c r="L218" s="74"/>
      <c r="O218" s="74"/>
    </row>
    <row r="219" spans="1:15" s="2" customFormat="1" ht="15.75" customHeight="1">
      <c r="A219" s="185" t="s">
        <v>650</v>
      </c>
      <c r="B219" s="184" t="s">
        <v>803</v>
      </c>
      <c r="C219" s="184" t="s">
        <v>251</v>
      </c>
      <c r="D219" s="184" t="s">
        <v>247</v>
      </c>
      <c r="E219" s="184"/>
      <c r="F219" s="184"/>
      <c r="G219" s="186">
        <f t="shared" si="20"/>
        <v>2905</v>
      </c>
      <c r="H219" s="186">
        <f t="shared" si="20"/>
        <v>2777</v>
      </c>
      <c r="I219" s="186">
        <f t="shared" si="20"/>
        <v>2787</v>
      </c>
      <c r="J219" s="195"/>
      <c r="K219" s="207"/>
      <c r="L219" s="74"/>
      <c r="O219" s="74"/>
    </row>
    <row r="220" spans="1:15" s="2" customFormat="1" ht="30" customHeight="1">
      <c r="A220" s="86" t="s">
        <v>0</v>
      </c>
      <c r="B220" s="184" t="s">
        <v>803</v>
      </c>
      <c r="C220" s="184" t="s">
        <v>251</v>
      </c>
      <c r="D220" s="184" t="s">
        <v>247</v>
      </c>
      <c r="E220" s="184" t="s">
        <v>123</v>
      </c>
      <c r="F220" s="184"/>
      <c r="G220" s="186">
        <f>G221+G224</f>
        <v>2905</v>
      </c>
      <c r="H220" s="186">
        <f>H221+H224</f>
        <v>2777</v>
      </c>
      <c r="I220" s="186">
        <f>I221+I224</f>
        <v>2787</v>
      </c>
      <c r="J220" s="195"/>
      <c r="K220" s="207"/>
      <c r="L220" s="74"/>
      <c r="O220" s="74"/>
    </row>
    <row r="221" spans="1:15" s="2" customFormat="1" ht="31.5" customHeight="1">
      <c r="A221" s="170" t="s">
        <v>27</v>
      </c>
      <c r="B221" s="184" t="s">
        <v>803</v>
      </c>
      <c r="C221" s="184" t="s">
        <v>251</v>
      </c>
      <c r="D221" s="184" t="s">
        <v>247</v>
      </c>
      <c r="E221" s="184" t="s">
        <v>752</v>
      </c>
      <c r="F221" s="184"/>
      <c r="G221" s="186">
        <f>G222+G223</f>
        <v>150</v>
      </c>
      <c r="H221" s="186">
        <f>H222+H223</f>
        <v>130</v>
      </c>
      <c r="I221" s="186">
        <f>I222+I223</f>
        <v>130</v>
      </c>
      <c r="J221" s="195"/>
      <c r="K221" s="207"/>
      <c r="L221" s="74"/>
      <c r="O221" s="74"/>
    </row>
    <row r="222" spans="1:15" s="2" customFormat="1" ht="62.25" customHeight="1">
      <c r="A222" s="170" t="s">
        <v>143</v>
      </c>
      <c r="B222" s="184" t="s">
        <v>803</v>
      </c>
      <c r="C222" s="184" t="s">
        <v>251</v>
      </c>
      <c r="D222" s="184" t="s">
        <v>247</v>
      </c>
      <c r="E222" s="184" t="s">
        <v>780</v>
      </c>
      <c r="F222" s="184" t="s">
        <v>549</v>
      </c>
      <c r="G222" s="186">
        <f>9!I336</f>
        <v>50</v>
      </c>
      <c r="H222" s="186">
        <f>9!J336</f>
        <v>40</v>
      </c>
      <c r="I222" s="186">
        <f>9!K336</f>
        <v>40</v>
      </c>
      <c r="J222" s="195"/>
      <c r="K222" s="207"/>
      <c r="L222" s="74"/>
      <c r="O222" s="74"/>
    </row>
    <row r="223" spans="1:15" s="2" customFormat="1" ht="47.25" customHeight="1">
      <c r="A223" s="170" t="s">
        <v>1</v>
      </c>
      <c r="B223" s="184" t="s">
        <v>803</v>
      </c>
      <c r="C223" s="184" t="s">
        <v>251</v>
      </c>
      <c r="D223" s="184" t="s">
        <v>247</v>
      </c>
      <c r="E223" s="184" t="s">
        <v>419</v>
      </c>
      <c r="F223" s="184" t="s">
        <v>549</v>
      </c>
      <c r="G223" s="186">
        <f>9!I337</f>
        <v>100</v>
      </c>
      <c r="H223" s="186">
        <f>9!J337</f>
        <v>90</v>
      </c>
      <c r="I223" s="186">
        <f>9!K337</f>
        <v>90</v>
      </c>
      <c r="J223" s="195"/>
      <c r="K223" s="207"/>
      <c r="L223" s="74"/>
      <c r="O223" s="74"/>
    </row>
    <row r="224" spans="1:15" s="2" customFormat="1" ht="46.5" customHeight="1">
      <c r="A224" s="170" t="s">
        <v>344</v>
      </c>
      <c r="B224" s="184" t="s">
        <v>803</v>
      </c>
      <c r="C224" s="184" t="s">
        <v>251</v>
      </c>
      <c r="D224" s="184" t="s">
        <v>247</v>
      </c>
      <c r="E224" s="184" t="s">
        <v>177</v>
      </c>
      <c r="F224" s="184"/>
      <c r="G224" s="186">
        <f>G225</f>
        <v>2755</v>
      </c>
      <c r="H224" s="186">
        <f>H225</f>
        <v>2647</v>
      </c>
      <c r="I224" s="186">
        <f>I225</f>
        <v>2657</v>
      </c>
      <c r="J224" s="195"/>
      <c r="K224" s="207"/>
      <c r="L224" s="74"/>
      <c r="O224" s="74"/>
    </row>
    <row r="225" spans="1:15" s="2" customFormat="1" ht="63.75" customHeight="1">
      <c r="A225" s="89" t="s">
        <v>683</v>
      </c>
      <c r="B225" s="184" t="s">
        <v>803</v>
      </c>
      <c r="C225" s="184" t="s">
        <v>251</v>
      </c>
      <c r="D225" s="184" t="s">
        <v>247</v>
      </c>
      <c r="E225" s="158" t="s">
        <v>176</v>
      </c>
      <c r="F225" s="184" t="s">
        <v>31</v>
      </c>
      <c r="G225" s="186">
        <f>9!I339+9!I340+9!I341+9!I342+9!I343+9!I345+9!I346+9!I347+9!I349</f>
        <v>2755</v>
      </c>
      <c r="H225" s="186">
        <f>9!J339+9!J341+9!J342+9!J343+9!J345+9!J346+9!J347+9!J349</f>
        <v>2647</v>
      </c>
      <c r="I225" s="186">
        <f>9!K339+9!K341+9!K342+9!K343+9!K345+9!K346+9!K347+9!K349</f>
        <v>2657</v>
      </c>
      <c r="J225" s="195"/>
      <c r="K225" s="207"/>
      <c r="L225" s="74"/>
      <c r="O225" s="74"/>
    </row>
    <row r="226" spans="1:10" ht="33" customHeight="1">
      <c r="A226" s="241" t="s">
        <v>717</v>
      </c>
      <c r="B226" s="183">
        <v>805</v>
      </c>
      <c r="C226" s="184"/>
      <c r="D226" s="184"/>
      <c r="E226" s="184"/>
      <c r="F226" s="184"/>
      <c r="G226" s="242">
        <f aca="true" t="shared" si="21" ref="G226:I228">G227</f>
        <v>889</v>
      </c>
      <c r="H226" s="242">
        <f t="shared" si="21"/>
        <v>889</v>
      </c>
      <c r="I226" s="242">
        <f t="shared" si="21"/>
        <v>861.5</v>
      </c>
      <c r="J226" s="195"/>
    </row>
    <row r="227" spans="1:15" s="2" customFormat="1" ht="15.75" customHeight="1">
      <c r="A227" s="185" t="s">
        <v>61</v>
      </c>
      <c r="B227" s="184" t="s">
        <v>718</v>
      </c>
      <c r="C227" s="184" t="s">
        <v>247</v>
      </c>
      <c r="D227" s="184"/>
      <c r="E227" s="184"/>
      <c r="F227" s="184"/>
      <c r="G227" s="186">
        <f t="shared" si="21"/>
        <v>889</v>
      </c>
      <c r="H227" s="186">
        <f t="shared" si="21"/>
        <v>889</v>
      </c>
      <c r="I227" s="186">
        <f t="shared" si="21"/>
        <v>861.5</v>
      </c>
      <c r="J227" s="195"/>
      <c r="K227" s="207"/>
      <c r="L227" s="74"/>
      <c r="O227" s="74"/>
    </row>
    <row r="228" spans="1:15" s="2" customFormat="1" ht="31.5" customHeight="1">
      <c r="A228" s="185" t="s">
        <v>407</v>
      </c>
      <c r="B228" s="184" t="s">
        <v>718</v>
      </c>
      <c r="C228" s="184" t="s">
        <v>247</v>
      </c>
      <c r="D228" s="184" t="s">
        <v>329</v>
      </c>
      <c r="E228" s="184"/>
      <c r="F228" s="184"/>
      <c r="G228" s="186">
        <f t="shared" si="21"/>
        <v>889</v>
      </c>
      <c r="H228" s="186">
        <f t="shared" si="21"/>
        <v>889</v>
      </c>
      <c r="I228" s="186">
        <f t="shared" si="21"/>
        <v>861.5</v>
      </c>
      <c r="J228" s="195"/>
      <c r="K228" s="207"/>
      <c r="L228" s="74"/>
      <c r="O228" s="74"/>
    </row>
    <row r="229" spans="1:15" s="2" customFormat="1" ht="17.25" customHeight="1">
      <c r="A229" s="185" t="s">
        <v>698</v>
      </c>
      <c r="B229" s="184" t="s">
        <v>718</v>
      </c>
      <c r="C229" s="184" t="s">
        <v>247</v>
      </c>
      <c r="D229" s="184" t="s">
        <v>329</v>
      </c>
      <c r="E229" s="184" t="s">
        <v>146</v>
      </c>
      <c r="F229" s="184"/>
      <c r="G229" s="186">
        <f>G230+G231</f>
        <v>889</v>
      </c>
      <c r="H229" s="186">
        <f>H230+H231</f>
        <v>889</v>
      </c>
      <c r="I229" s="186">
        <f>I230+I231</f>
        <v>861.5</v>
      </c>
      <c r="J229" s="195"/>
      <c r="K229" s="207"/>
      <c r="L229" s="74"/>
      <c r="O229" s="74"/>
    </row>
    <row r="230" spans="1:15" s="2" customFormat="1" ht="79.5" customHeight="1">
      <c r="A230" s="185" t="s">
        <v>627</v>
      </c>
      <c r="B230" s="184" t="s">
        <v>718</v>
      </c>
      <c r="C230" s="184" t="s">
        <v>247</v>
      </c>
      <c r="D230" s="184" t="s">
        <v>329</v>
      </c>
      <c r="E230" s="184" t="s">
        <v>719</v>
      </c>
      <c r="F230" s="184" t="s">
        <v>784</v>
      </c>
      <c r="G230" s="186">
        <f>9!I371+9!I373</f>
        <v>879.7</v>
      </c>
      <c r="H230" s="186">
        <f>9!J371+9!J373</f>
        <v>879.7</v>
      </c>
      <c r="I230" s="186">
        <f>9!K371+9!K373</f>
        <v>852.2</v>
      </c>
      <c r="J230" s="195"/>
      <c r="K230" s="207"/>
      <c r="L230" s="74"/>
      <c r="O230" s="74"/>
    </row>
    <row r="231" spans="1:15" s="2" customFormat="1" ht="49.5" customHeight="1">
      <c r="A231" s="219" t="s">
        <v>321</v>
      </c>
      <c r="B231" s="184" t="s">
        <v>718</v>
      </c>
      <c r="C231" s="184" t="s">
        <v>247</v>
      </c>
      <c r="D231" s="184" t="s">
        <v>329</v>
      </c>
      <c r="E231" s="184" t="s">
        <v>410</v>
      </c>
      <c r="F231" s="184" t="s">
        <v>549</v>
      </c>
      <c r="G231" s="186">
        <f>9!I374+9!I375+9!I376+9!I377</f>
        <v>9.3</v>
      </c>
      <c r="H231" s="186">
        <f>9!J374+9!J375+9!J376+9!J377</f>
        <v>9.3</v>
      </c>
      <c r="I231" s="186">
        <f>9!K374+9!K375+9!K376+9!K377</f>
        <v>9.3</v>
      </c>
      <c r="J231" s="195"/>
      <c r="K231" s="207"/>
      <c r="L231" s="74"/>
      <c r="O231" s="74"/>
    </row>
    <row r="232" spans="1:15" s="2" customFormat="1" ht="20.25" customHeight="1">
      <c r="A232" s="241" t="s">
        <v>313</v>
      </c>
      <c r="B232" s="183">
        <v>808</v>
      </c>
      <c r="C232" s="184"/>
      <c r="D232" s="184"/>
      <c r="E232" s="184"/>
      <c r="F232" s="184"/>
      <c r="G232" s="242">
        <f aca="true" t="shared" si="22" ref="G232:I234">G233</f>
        <v>667</v>
      </c>
      <c r="H232" s="242">
        <f t="shared" si="22"/>
        <v>0</v>
      </c>
      <c r="I232" s="242">
        <f t="shared" si="22"/>
        <v>0</v>
      </c>
      <c r="J232" s="195"/>
      <c r="K232" s="207"/>
      <c r="L232" s="74"/>
      <c r="O232" s="74"/>
    </row>
    <row r="233" spans="1:15" s="2" customFormat="1" ht="18.75" customHeight="1">
      <c r="A233" s="185" t="s">
        <v>61</v>
      </c>
      <c r="B233" s="184" t="s">
        <v>314</v>
      </c>
      <c r="C233" s="184" t="s">
        <v>247</v>
      </c>
      <c r="D233" s="184"/>
      <c r="E233" s="184"/>
      <c r="F233" s="184"/>
      <c r="G233" s="186">
        <f t="shared" si="22"/>
        <v>667</v>
      </c>
      <c r="H233" s="186">
        <f t="shared" si="22"/>
        <v>0</v>
      </c>
      <c r="I233" s="186">
        <f t="shared" si="22"/>
        <v>0</v>
      </c>
      <c r="J233" s="195"/>
      <c r="K233" s="207"/>
      <c r="L233" s="74"/>
      <c r="O233" s="74"/>
    </row>
    <row r="234" spans="1:15" s="2" customFormat="1" ht="20.25" customHeight="1">
      <c r="A234" s="185" t="s">
        <v>286</v>
      </c>
      <c r="B234" s="184" t="s">
        <v>314</v>
      </c>
      <c r="C234" s="184" t="s">
        <v>247</v>
      </c>
      <c r="D234" s="184" t="s">
        <v>152</v>
      </c>
      <c r="E234" s="184"/>
      <c r="F234" s="184"/>
      <c r="G234" s="186">
        <f>G235</f>
        <v>667</v>
      </c>
      <c r="H234" s="186">
        <f t="shared" si="22"/>
        <v>0</v>
      </c>
      <c r="I234" s="186">
        <f t="shared" si="22"/>
        <v>0</v>
      </c>
      <c r="J234" s="195"/>
      <c r="K234" s="207"/>
      <c r="L234" s="74"/>
      <c r="O234" s="74"/>
    </row>
    <row r="235" spans="1:15" s="2" customFormat="1" ht="31.5" customHeight="1">
      <c r="A235" s="185" t="s">
        <v>337</v>
      </c>
      <c r="B235" s="184" t="s">
        <v>314</v>
      </c>
      <c r="C235" s="184" t="s">
        <v>247</v>
      </c>
      <c r="D235" s="184" t="s">
        <v>152</v>
      </c>
      <c r="E235" s="184" t="s">
        <v>692</v>
      </c>
      <c r="F235" s="184" t="s">
        <v>566</v>
      </c>
      <c r="G235" s="186">
        <f>9!I381</f>
        <v>667</v>
      </c>
      <c r="H235" s="186">
        <f>9!J381</f>
        <v>0</v>
      </c>
      <c r="I235" s="186">
        <f>9!K381</f>
        <v>0</v>
      </c>
      <c r="J235" s="195"/>
      <c r="K235" s="207"/>
      <c r="L235" s="74"/>
      <c r="O235" s="74"/>
    </row>
    <row r="236" spans="1:9" ht="20.25" customHeight="1">
      <c r="A236" s="241" t="s">
        <v>401</v>
      </c>
      <c r="B236" s="183">
        <v>892</v>
      </c>
      <c r="C236" s="184"/>
      <c r="D236" s="184"/>
      <c r="E236" s="184"/>
      <c r="F236" s="184"/>
      <c r="G236" s="242">
        <f>G237+G244</f>
        <v>4563.900000000001</v>
      </c>
      <c r="H236" s="242">
        <f>H237+H244</f>
        <v>4795.200000000001</v>
      </c>
      <c r="I236" s="242">
        <f>I237+I244</f>
        <v>4740</v>
      </c>
    </row>
    <row r="237" spans="1:15" s="2" customFormat="1" ht="15.75" customHeight="1">
      <c r="A237" s="185" t="s">
        <v>61</v>
      </c>
      <c r="B237" s="184" t="s">
        <v>741</v>
      </c>
      <c r="C237" s="184" t="s">
        <v>247</v>
      </c>
      <c r="D237" s="184"/>
      <c r="E237" s="184"/>
      <c r="F237" s="184"/>
      <c r="G237" s="186">
        <f>G238</f>
        <v>2875.7000000000003</v>
      </c>
      <c r="H237" s="186">
        <f>H238</f>
        <v>2875.7000000000003</v>
      </c>
      <c r="I237" s="186">
        <f>I238</f>
        <v>2788.4</v>
      </c>
      <c r="J237" s="195"/>
      <c r="K237" s="207"/>
      <c r="L237" s="74"/>
      <c r="O237" s="74"/>
    </row>
    <row r="238" spans="1:15" s="2" customFormat="1" ht="33.75" customHeight="1">
      <c r="A238" s="185" t="s">
        <v>407</v>
      </c>
      <c r="B238" s="184" t="s">
        <v>741</v>
      </c>
      <c r="C238" s="184" t="s">
        <v>247</v>
      </c>
      <c r="D238" s="184" t="s">
        <v>329</v>
      </c>
      <c r="E238" s="184"/>
      <c r="F238" s="184"/>
      <c r="G238" s="186">
        <f aca="true" t="shared" si="23" ref="G238:I239">G239</f>
        <v>2875.7000000000003</v>
      </c>
      <c r="H238" s="186">
        <f t="shared" si="23"/>
        <v>2875.7000000000003</v>
      </c>
      <c r="I238" s="186">
        <f t="shared" si="23"/>
        <v>2788.4</v>
      </c>
      <c r="J238" s="195"/>
      <c r="K238" s="207"/>
      <c r="L238" s="74"/>
      <c r="O238" s="74"/>
    </row>
    <row r="239" spans="1:15" s="2" customFormat="1" ht="18.75" customHeight="1">
      <c r="A239" s="185" t="s">
        <v>421</v>
      </c>
      <c r="B239" s="184" t="s">
        <v>741</v>
      </c>
      <c r="C239" s="184" t="s">
        <v>247</v>
      </c>
      <c r="D239" s="184" t="s">
        <v>329</v>
      </c>
      <c r="E239" s="184" t="s">
        <v>147</v>
      </c>
      <c r="F239" s="184"/>
      <c r="G239" s="186">
        <f t="shared" si="23"/>
        <v>2875.7000000000003</v>
      </c>
      <c r="H239" s="186">
        <f t="shared" si="23"/>
        <v>2875.7000000000003</v>
      </c>
      <c r="I239" s="186">
        <f t="shared" si="23"/>
        <v>2788.4</v>
      </c>
      <c r="J239" s="195"/>
      <c r="K239" s="207"/>
      <c r="L239" s="74"/>
      <c r="O239" s="74"/>
    </row>
    <row r="240" spans="1:15" s="2" customFormat="1" ht="17.25" customHeight="1">
      <c r="A240" s="185" t="s">
        <v>211</v>
      </c>
      <c r="B240" s="184" t="s">
        <v>741</v>
      </c>
      <c r="C240" s="184" t="s">
        <v>247</v>
      </c>
      <c r="D240" s="184" t="s">
        <v>329</v>
      </c>
      <c r="E240" s="184" t="s">
        <v>212</v>
      </c>
      <c r="F240" s="184"/>
      <c r="G240" s="186">
        <f>G241+G242+G243</f>
        <v>2875.7000000000003</v>
      </c>
      <c r="H240" s="186">
        <f>H241+H242+H243</f>
        <v>2875.7000000000003</v>
      </c>
      <c r="I240" s="186">
        <f>I241+I242+I243</f>
        <v>2788.4</v>
      </c>
      <c r="J240" s="195"/>
      <c r="K240" s="207"/>
      <c r="L240" s="74"/>
      <c r="O240" s="74"/>
    </row>
    <row r="241" spans="1:15" s="2" customFormat="1" ht="78" customHeight="1">
      <c r="A241" s="185" t="s">
        <v>129</v>
      </c>
      <c r="B241" s="184" t="s">
        <v>741</v>
      </c>
      <c r="C241" s="184" t="s">
        <v>247</v>
      </c>
      <c r="D241" s="184" t="s">
        <v>329</v>
      </c>
      <c r="E241" s="184" t="s">
        <v>239</v>
      </c>
      <c r="F241" s="184" t="s">
        <v>784</v>
      </c>
      <c r="G241" s="186">
        <f>9!I385+9!I387</f>
        <v>2803.8</v>
      </c>
      <c r="H241" s="186">
        <f>9!J385+9!J387</f>
        <v>2803.8</v>
      </c>
      <c r="I241" s="186">
        <f>9!K385+9!K387</f>
        <v>2716.5</v>
      </c>
      <c r="J241" s="195"/>
      <c r="K241" s="207"/>
      <c r="L241" s="74"/>
      <c r="O241" s="74"/>
    </row>
    <row r="242" spans="1:15" s="2" customFormat="1" ht="48" customHeight="1">
      <c r="A242" s="185" t="s">
        <v>144</v>
      </c>
      <c r="B242" s="184" t="s">
        <v>741</v>
      </c>
      <c r="C242" s="184" t="s">
        <v>247</v>
      </c>
      <c r="D242" s="184" t="s">
        <v>329</v>
      </c>
      <c r="E242" s="184" t="s">
        <v>240</v>
      </c>
      <c r="F242" s="184" t="s">
        <v>549</v>
      </c>
      <c r="G242" s="186">
        <f>9!I388+9!I389</f>
        <v>70.9</v>
      </c>
      <c r="H242" s="186">
        <f>9!J388+9!J389</f>
        <v>70.9</v>
      </c>
      <c r="I242" s="186">
        <f>9!K388+9!K389</f>
        <v>70.9</v>
      </c>
      <c r="J242" s="195"/>
      <c r="K242" s="207"/>
      <c r="L242" s="74"/>
      <c r="O242" s="74"/>
    </row>
    <row r="243" spans="1:15" s="2" customFormat="1" ht="33" customHeight="1">
      <c r="A243" s="185" t="s">
        <v>661</v>
      </c>
      <c r="B243" s="184" t="s">
        <v>741</v>
      </c>
      <c r="C243" s="184" t="s">
        <v>247</v>
      </c>
      <c r="D243" s="184" t="s">
        <v>329</v>
      </c>
      <c r="E243" s="184" t="s">
        <v>240</v>
      </c>
      <c r="F243" s="184" t="s">
        <v>566</v>
      </c>
      <c r="G243" s="186">
        <f>9!I390</f>
        <v>1</v>
      </c>
      <c r="H243" s="186">
        <f>9!J390</f>
        <v>1</v>
      </c>
      <c r="I243" s="186">
        <f>9!K390</f>
        <v>1</v>
      </c>
      <c r="J243" s="195"/>
      <c r="K243" s="207"/>
      <c r="L243" s="74"/>
      <c r="O243" s="74"/>
    </row>
    <row r="244" spans="1:15" s="2" customFormat="1" ht="17.25" customHeight="1">
      <c r="A244" s="185" t="s">
        <v>590</v>
      </c>
      <c r="B244" s="184" t="s">
        <v>741</v>
      </c>
      <c r="C244" s="184" t="s">
        <v>252</v>
      </c>
      <c r="D244" s="184"/>
      <c r="E244" s="184"/>
      <c r="F244" s="184"/>
      <c r="G244" s="186">
        <f aca="true" t="shared" si="24" ref="G244:I248">G245</f>
        <v>1688.2</v>
      </c>
      <c r="H244" s="186">
        <f t="shared" si="24"/>
        <v>1919.5</v>
      </c>
      <c r="I244" s="186">
        <f t="shared" si="24"/>
        <v>1951.6</v>
      </c>
      <c r="J244" s="195"/>
      <c r="K244" s="207"/>
      <c r="L244" s="74"/>
      <c r="O244" s="74"/>
    </row>
    <row r="245" spans="1:15" s="2" customFormat="1" ht="17.25" customHeight="1">
      <c r="A245" s="185" t="s">
        <v>591</v>
      </c>
      <c r="B245" s="184" t="s">
        <v>741</v>
      </c>
      <c r="C245" s="184" t="s">
        <v>252</v>
      </c>
      <c r="D245" s="184" t="s">
        <v>247</v>
      </c>
      <c r="E245" s="184"/>
      <c r="F245" s="184"/>
      <c r="G245" s="186">
        <f t="shared" si="24"/>
        <v>1688.2</v>
      </c>
      <c r="H245" s="186">
        <f t="shared" si="24"/>
        <v>1919.5</v>
      </c>
      <c r="I245" s="186">
        <f t="shared" si="24"/>
        <v>1951.6</v>
      </c>
      <c r="J245" s="195"/>
      <c r="K245" s="207"/>
      <c r="L245" s="74"/>
      <c r="O245" s="74"/>
    </row>
    <row r="246" spans="1:15" s="2" customFormat="1" ht="32.25" customHeight="1">
      <c r="A246" s="185" t="s">
        <v>602</v>
      </c>
      <c r="B246" s="184" t="s">
        <v>741</v>
      </c>
      <c r="C246" s="184" t="s">
        <v>252</v>
      </c>
      <c r="D246" s="184" t="s">
        <v>247</v>
      </c>
      <c r="E246" s="184" t="s">
        <v>247</v>
      </c>
      <c r="F246" s="184"/>
      <c r="G246" s="186">
        <f t="shared" si="24"/>
        <v>1688.2</v>
      </c>
      <c r="H246" s="186">
        <f t="shared" si="24"/>
        <v>1919.5</v>
      </c>
      <c r="I246" s="186">
        <f t="shared" si="24"/>
        <v>1951.6</v>
      </c>
      <c r="J246" s="195"/>
      <c r="K246" s="207"/>
      <c r="L246" s="74"/>
      <c r="O246" s="74"/>
    </row>
    <row r="247" spans="1:15" s="2" customFormat="1" ht="31.5" customHeight="1">
      <c r="A247" s="185" t="s">
        <v>280</v>
      </c>
      <c r="B247" s="184" t="s">
        <v>741</v>
      </c>
      <c r="C247" s="184" t="s">
        <v>252</v>
      </c>
      <c r="D247" s="184" t="s">
        <v>247</v>
      </c>
      <c r="E247" s="184" t="s">
        <v>603</v>
      </c>
      <c r="F247" s="184"/>
      <c r="G247" s="186">
        <f t="shared" si="24"/>
        <v>1688.2</v>
      </c>
      <c r="H247" s="186">
        <f t="shared" si="24"/>
        <v>1919.5</v>
      </c>
      <c r="I247" s="186">
        <f t="shared" si="24"/>
        <v>1951.6</v>
      </c>
      <c r="J247" s="195"/>
      <c r="K247" s="207"/>
      <c r="L247" s="74"/>
      <c r="O247" s="74"/>
    </row>
    <row r="248" spans="1:15" s="2" customFormat="1" ht="45.75" customHeight="1">
      <c r="A248" s="185" t="s">
        <v>517</v>
      </c>
      <c r="B248" s="184" t="s">
        <v>741</v>
      </c>
      <c r="C248" s="184" t="s">
        <v>252</v>
      </c>
      <c r="D248" s="184" t="s">
        <v>247</v>
      </c>
      <c r="E248" s="184" t="s">
        <v>585</v>
      </c>
      <c r="F248" s="184"/>
      <c r="G248" s="186">
        <f t="shared" si="24"/>
        <v>1688.2</v>
      </c>
      <c r="H248" s="186">
        <f t="shared" si="24"/>
        <v>1919.5</v>
      </c>
      <c r="I248" s="186">
        <f t="shared" si="24"/>
        <v>1951.6</v>
      </c>
      <c r="J248" s="195"/>
      <c r="K248" s="207"/>
      <c r="L248" s="74"/>
      <c r="O248" s="74"/>
    </row>
    <row r="249" spans="1:15" s="2" customFormat="1" ht="33" customHeight="1">
      <c r="A249" s="185" t="s">
        <v>460</v>
      </c>
      <c r="B249" s="184" t="s">
        <v>741</v>
      </c>
      <c r="C249" s="184" t="s">
        <v>252</v>
      </c>
      <c r="D249" s="184" t="s">
        <v>247</v>
      </c>
      <c r="E249" s="184" t="s">
        <v>455</v>
      </c>
      <c r="F249" s="184" t="s">
        <v>126</v>
      </c>
      <c r="G249" s="186">
        <f>9!I396</f>
        <v>1688.2</v>
      </c>
      <c r="H249" s="186">
        <f>9!J396</f>
        <v>1919.5</v>
      </c>
      <c r="I249" s="186">
        <f>9!K396</f>
        <v>1951.6</v>
      </c>
      <c r="J249" s="195"/>
      <c r="K249" s="207"/>
      <c r="L249" s="74"/>
      <c r="O249" s="74"/>
    </row>
    <row r="250" spans="1:6" ht="12.75">
      <c r="A250" s="4"/>
      <c r="B250" s="4"/>
      <c r="C250" s="4"/>
      <c r="D250" s="4"/>
      <c r="E250" s="4"/>
      <c r="F250" s="4"/>
    </row>
    <row r="251" spans="1:6" ht="12.75">
      <c r="A251" s="4"/>
      <c r="B251" s="4"/>
      <c r="C251" s="4"/>
      <c r="D251" s="4"/>
      <c r="E251" s="4"/>
      <c r="F251" s="4"/>
    </row>
    <row r="252" spans="1:6" ht="12.75">
      <c r="A252" s="4"/>
      <c r="B252" s="4"/>
      <c r="C252" s="4"/>
      <c r="D252" s="4"/>
      <c r="E252" s="4"/>
      <c r="F252" s="4"/>
    </row>
    <row r="253" spans="1:6" ht="12.75">
      <c r="A253" s="4"/>
      <c r="B253" s="4"/>
      <c r="C253" s="4"/>
      <c r="D253" s="4"/>
      <c r="E253" s="4"/>
      <c r="F253" s="4"/>
    </row>
    <row r="254" spans="1:6" ht="12.75">
      <c r="A254" s="4"/>
      <c r="B254" s="4"/>
      <c r="C254" s="4"/>
      <c r="D254" s="4"/>
      <c r="E254" s="4"/>
      <c r="F254" s="4"/>
    </row>
    <row r="255" spans="1:6" ht="12.75">
      <c r="A255" s="4"/>
      <c r="B255" s="4"/>
      <c r="C255" s="4"/>
      <c r="D255" s="4"/>
      <c r="E255" s="4"/>
      <c r="F255" s="4"/>
    </row>
    <row r="256" spans="1:6" ht="12.75">
      <c r="A256" s="4"/>
      <c r="B256" s="4"/>
      <c r="C256" s="4"/>
      <c r="D256" s="4"/>
      <c r="E256" s="4"/>
      <c r="F256" s="4"/>
    </row>
    <row r="257" spans="1:6" ht="12.75">
      <c r="A257" s="4"/>
      <c r="B257" s="4"/>
      <c r="C257" s="4"/>
      <c r="D257" s="4"/>
      <c r="E257" s="4"/>
      <c r="F257" s="4"/>
    </row>
    <row r="258" spans="1:6" ht="12.75">
      <c r="A258" s="4"/>
      <c r="B258" s="4"/>
      <c r="C258" s="4"/>
      <c r="D258" s="4"/>
      <c r="E258" s="4"/>
      <c r="F258" s="4"/>
    </row>
    <row r="259" spans="1:6" ht="12.75">
      <c r="A259" s="4"/>
      <c r="B259" s="4"/>
      <c r="C259" s="4"/>
      <c r="D259" s="4"/>
      <c r="E259" s="4"/>
      <c r="F259" s="4"/>
    </row>
    <row r="260" spans="1:6" ht="12.75">
      <c r="A260" s="4"/>
      <c r="B260" s="4"/>
      <c r="C260" s="4"/>
      <c r="D260" s="4"/>
      <c r="E260" s="4"/>
      <c r="F260" s="4"/>
    </row>
    <row r="261" spans="1:6" ht="12.75">
      <c r="A261" s="4"/>
      <c r="B261" s="4"/>
      <c r="C261" s="4"/>
      <c r="D261" s="4"/>
      <c r="E261" s="4"/>
      <c r="F261" s="4"/>
    </row>
    <row r="262" spans="1:6" ht="12.75">
      <c r="A262" s="4"/>
      <c r="B262" s="4"/>
      <c r="C262" s="4"/>
      <c r="D262" s="4"/>
      <c r="E262" s="4"/>
      <c r="F262" s="4"/>
    </row>
    <row r="263" spans="1:6" ht="12.75">
      <c r="A263" s="4"/>
      <c r="B263" s="4"/>
      <c r="C263" s="4"/>
      <c r="D263" s="4"/>
      <c r="E263" s="4"/>
      <c r="F263" s="4"/>
    </row>
    <row r="264" spans="1:6" ht="12.75">
      <c r="A264" s="4"/>
      <c r="B264" s="4"/>
      <c r="C264" s="4"/>
      <c r="D264" s="4"/>
      <c r="E264" s="4"/>
      <c r="F264" s="4"/>
    </row>
    <row r="265" spans="1:6" ht="12.75">
      <c r="A265" s="4"/>
      <c r="B265" s="4"/>
      <c r="C265" s="4"/>
      <c r="D265" s="4"/>
      <c r="E265" s="4"/>
      <c r="F265" s="4"/>
    </row>
    <row r="266" spans="1:6" ht="12.75">
      <c r="A266" s="4"/>
      <c r="B266" s="4"/>
      <c r="C266" s="4"/>
      <c r="D266" s="4"/>
      <c r="E266" s="4"/>
      <c r="F266" s="4"/>
    </row>
    <row r="267" spans="1:6" ht="12.75">
      <c r="A267" s="4"/>
      <c r="B267" s="4"/>
      <c r="C267" s="4"/>
      <c r="D267" s="4"/>
      <c r="E267" s="4"/>
      <c r="F267" s="4"/>
    </row>
    <row r="268" spans="1:6" ht="12.75">
      <c r="A268" s="4"/>
      <c r="B268" s="4"/>
      <c r="C268" s="4"/>
      <c r="D268" s="4"/>
      <c r="E268" s="4"/>
      <c r="F268" s="4"/>
    </row>
    <row r="269" spans="1:6" ht="12.75">
      <c r="A269" s="4"/>
      <c r="B269" s="4"/>
      <c r="C269" s="4"/>
      <c r="D269" s="4"/>
      <c r="E269" s="4"/>
      <c r="F269" s="4"/>
    </row>
    <row r="270" spans="1:6" ht="12.75">
      <c r="A270" s="4"/>
      <c r="B270" s="4"/>
      <c r="C270" s="4"/>
      <c r="D270" s="4"/>
      <c r="E270" s="4"/>
      <c r="F270" s="4"/>
    </row>
    <row r="271" spans="1:6" ht="12.75">
      <c r="A271" s="4"/>
      <c r="B271" s="4"/>
      <c r="C271" s="4"/>
      <c r="D271" s="4"/>
      <c r="E271" s="4"/>
      <c r="F271" s="4"/>
    </row>
    <row r="272" spans="1:6" ht="12.75">
      <c r="A272" s="4"/>
      <c r="B272" s="4"/>
      <c r="C272" s="4"/>
      <c r="D272" s="4"/>
      <c r="E272" s="4"/>
      <c r="F272" s="4"/>
    </row>
    <row r="273" spans="1:6" ht="12.75">
      <c r="A273" s="4"/>
      <c r="B273" s="4"/>
      <c r="C273" s="4"/>
      <c r="D273" s="4"/>
      <c r="E273" s="4"/>
      <c r="F273" s="4"/>
    </row>
    <row r="274" spans="1:6" ht="12.75">
      <c r="A274" s="4"/>
      <c r="B274" s="4"/>
      <c r="C274" s="4"/>
      <c r="D274" s="4"/>
      <c r="E274" s="4"/>
      <c r="F274" s="4"/>
    </row>
    <row r="275" spans="1:6" ht="12.75">
      <c r="A275" s="4"/>
      <c r="B275" s="4"/>
      <c r="C275" s="4"/>
      <c r="D275" s="4"/>
      <c r="E275" s="4"/>
      <c r="F275" s="4"/>
    </row>
    <row r="276" spans="1:6" ht="12.75">
      <c r="A276" s="4"/>
      <c r="B276" s="4"/>
      <c r="C276" s="4"/>
      <c r="D276" s="4"/>
      <c r="E276" s="4"/>
      <c r="F276" s="4"/>
    </row>
    <row r="277" spans="1:6" ht="12.75">
      <c r="A277" s="4"/>
      <c r="B277" s="4"/>
      <c r="C277" s="4"/>
      <c r="D277" s="4"/>
      <c r="E277" s="4"/>
      <c r="F277" s="4"/>
    </row>
    <row r="278" spans="1:6" ht="12.75">
      <c r="A278" s="4"/>
      <c r="B278" s="4"/>
      <c r="C278" s="4"/>
      <c r="D278" s="4"/>
      <c r="E278" s="4"/>
      <c r="F278" s="4"/>
    </row>
    <row r="279" spans="1:6" ht="12.75">
      <c r="A279" s="4"/>
      <c r="B279" s="4"/>
      <c r="C279" s="4"/>
      <c r="D279" s="4"/>
      <c r="E279" s="4"/>
      <c r="F279" s="4"/>
    </row>
    <row r="280" spans="1:6" ht="12.75">
      <c r="A280" s="4"/>
      <c r="B280" s="4"/>
      <c r="C280" s="4"/>
      <c r="D280" s="4"/>
      <c r="E280" s="4"/>
      <c r="F280" s="4"/>
    </row>
    <row r="281" spans="1:6" ht="12.75">
      <c r="A281" s="4"/>
      <c r="B281" s="4"/>
      <c r="C281" s="4"/>
      <c r="D281" s="4"/>
      <c r="E281" s="4"/>
      <c r="F281" s="4"/>
    </row>
    <row r="282" spans="1:6" ht="12.75">
      <c r="A282" s="4"/>
      <c r="B282" s="4"/>
      <c r="C282" s="4"/>
      <c r="D282" s="4"/>
      <c r="E282" s="4"/>
      <c r="F282" s="4"/>
    </row>
    <row r="283" spans="1:6" ht="12.75">
      <c r="A283" s="4"/>
      <c r="B283" s="4"/>
      <c r="C283" s="4"/>
      <c r="D283" s="4"/>
      <c r="E283" s="4"/>
      <c r="F283" s="4"/>
    </row>
    <row r="284" spans="1:6" ht="12.75">
      <c r="A284" s="4"/>
      <c r="B284" s="4"/>
      <c r="C284" s="4"/>
      <c r="D284" s="4"/>
      <c r="E284" s="4"/>
      <c r="F284" s="4"/>
    </row>
    <row r="285" spans="1:6" ht="12.75">
      <c r="A285" s="4"/>
      <c r="B285" s="4"/>
      <c r="C285" s="4"/>
      <c r="D285" s="4"/>
      <c r="E285" s="4"/>
      <c r="F285" s="4"/>
    </row>
    <row r="286" spans="1:6" ht="12.75">
      <c r="A286" s="4"/>
      <c r="B286" s="4"/>
      <c r="C286" s="4"/>
      <c r="D286" s="4"/>
      <c r="E286" s="4"/>
      <c r="F286" s="4"/>
    </row>
    <row r="287" spans="1:6" ht="12.75">
      <c r="A287" s="4"/>
      <c r="B287" s="4"/>
      <c r="C287" s="4"/>
      <c r="D287" s="4"/>
      <c r="E287" s="4"/>
      <c r="F287" s="4"/>
    </row>
    <row r="288" spans="1:6" ht="12.75">
      <c r="A288" s="4"/>
      <c r="B288" s="4"/>
      <c r="C288" s="4"/>
      <c r="D288" s="4"/>
      <c r="E288" s="4"/>
      <c r="F288" s="4"/>
    </row>
    <row r="289" spans="1:6" ht="12.75">
      <c r="A289" s="4"/>
      <c r="B289" s="4"/>
      <c r="C289" s="4"/>
      <c r="D289" s="4"/>
      <c r="E289" s="4"/>
      <c r="F289" s="4"/>
    </row>
    <row r="290" spans="1:6" ht="12.75">
      <c r="A290" s="4"/>
      <c r="B290" s="4"/>
      <c r="C290" s="4"/>
      <c r="D290" s="4"/>
      <c r="E290" s="4"/>
      <c r="F290" s="4"/>
    </row>
    <row r="291" spans="1:6" ht="12.75">
      <c r="A291" s="4"/>
      <c r="B291" s="4"/>
      <c r="C291" s="4"/>
      <c r="D291" s="4"/>
      <c r="E291" s="4"/>
      <c r="F291" s="4"/>
    </row>
    <row r="292" spans="1:6" ht="12.75">
      <c r="A292" s="4"/>
      <c r="B292" s="4"/>
      <c r="C292" s="4"/>
      <c r="D292" s="4"/>
      <c r="E292" s="4"/>
      <c r="F292" s="4"/>
    </row>
    <row r="293" spans="1:6" ht="12.75">
      <c r="A293" s="4"/>
      <c r="B293" s="4"/>
      <c r="C293" s="4"/>
      <c r="D293" s="4"/>
      <c r="E293" s="4"/>
      <c r="F293" s="4"/>
    </row>
    <row r="294" spans="1:6" ht="12.75">
      <c r="A294" s="4"/>
      <c r="B294" s="4"/>
      <c r="C294" s="4"/>
      <c r="D294" s="4"/>
      <c r="E294" s="4"/>
      <c r="F294" s="4"/>
    </row>
    <row r="295" spans="1:6" ht="12.75">
      <c r="A295" s="4"/>
      <c r="B295" s="4"/>
      <c r="C295" s="4"/>
      <c r="D295" s="4"/>
      <c r="E295" s="4"/>
      <c r="F295" s="4"/>
    </row>
    <row r="296" spans="1:6" ht="12.75">
      <c r="A296" s="4"/>
      <c r="B296" s="4"/>
      <c r="C296" s="4"/>
      <c r="D296" s="4"/>
      <c r="E296" s="4"/>
      <c r="F296" s="4"/>
    </row>
    <row r="297" spans="1:6" ht="12.75">
      <c r="A297" s="4"/>
      <c r="B297" s="4"/>
      <c r="C297" s="4"/>
      <c r="D297" s="4"/>
      <c r="E297" s="4"/>
      <c r="F297" s="4"/>
    </row>
    <row r="298" spans="1:6" ht="12.75">
      <c r="A298" s="4"/>
      <c r="B298" s="4"/>
      <c r="C298" s="4"/>
      <c r="D298" s="4"/>
      <c r="E298" s="4"/>
      <c r="F298" s="4"/>
    </row>
    <row r="299" spans="1:6" ht="12.75">
      <c r="A299" s="4"/>
      <c r="B299" s="4"/>
      <c r="C299" s="4"/>
      <c r="D299" s="4"/>
      <c r="E299" s="4"/>
      <c r="F299" s="4"/>
    </row>
    <row r="300" spans="1:6" ht="12.75">
      <c r="A300" s="4"/>
      <c r="B300" s="4"/>
      <c r="C300" s="4"/>
      <c r="D300" s="4"/>
      <c r="E300" s="4"/>
      <c r="F300" s="4"/>
    </row>
    <row r="301" spans="1:6" ht="12.75">
      <c r="A301" s="4"/>
      <c r="B301" s="4"/>
      <c r="C301" s="4"/>
      <c r="D301" s="4"/>
      <c r="E301" s="4"/>
      <c r="F301" s="4"/>
    </row>
    <row r="302" spans="1:6" ht="12.75">
      <c r="A302" s="4"/>
      <c r="B302" s="4"/>
      <c r="C302" s="4"/>
      <c r="D302" s="4"/>
      <c r="E302" s="4"/>
      <c r="F302" s="4"/>
    </row>
    <row r="303" spans="1:6" ht="12.75">
      <c r="A303" s="4"/>
      <c r="B303" s="4"/>
      <c r="C303" s="4"/>
      <c r="D303" s="4"/>
      <c r="E303" s="4"/>
      <c r="F303" s="4"/>
    </row>
    <row r="304" spans="1:6" ht="12.75">
      <c r="A304" s="4"/>
      <c r="B304" s="4"/>
      <c r="C304" s="4"/>
      <c r="D304" s="4"/>
      <c r="E304" s="4"/>
      <c r="F304" s="4"/>
    </row>
    <row r="305" spans="1:6" ht="12.75">
      <c r="A305" s="4"/>
      <c r="B305" s="4"/>
      <c r="C305" s="4"/>
      <c r="D305" s="4"/>
      <c r="E305" s="4"/>
      <c r="F305" s="4"/>
    </row>
    <row r="306" spans="1:6" ht="12.75">
      <c r="A306" s="4"/>
      <c r="B306" s="4"/>
      <c r="C306" s="4"/>
      <c r="D306" s="4"/>
      <c r="E306" s="4"/>
      <c r="F306" s="4"/>
    </row>
    <row r="307" spans="1:6" ht="12.75">
      <c r="A307" s="4"/>
      <c r="B307" s="4"/>
      <c r="C307" s="4"/>
      <c r="D307" s="4"/>
      <c r="E307" s="4"/>
      <c r="F307" s="4"/>
    </row>
    <row r="308" spans="1:6" ht="12.75">
      <c r="A308" s="4"/>
      <c r="B308" s="4"/>
      <c r="C308" s="4"/>
      <c r="D308" s="4"/>
      <c r="E308" s="4"/>
      <c r="F308" s="4"/>
    </row>
    <row r="309" spans="1:6" ht="12.75">
      <c r="A309" s="4"/>
      <c r="B309" s="4"/>
      <c r="C309" s="4"/>
      <c r="D309" s="4"/>
      <c r="E309" s="4"/>
      <c r="F309" s="4"/>
    </row>
    <row r="310" spans="1:6" ht="12.75">
      <c r="A310" s="4"/>
      <c r="B310" s="4"/>
      <c r="C310" s="4"/>
      <c r="D310" s="4"/>
      <c r="E310" s="4"/>
      <c r="F310" s="4"/>
    </row>
    <row r="311" spans="1:6" ht="12.75">
      <c r="A311" s="4"/>
      <c r="B311" s="4"/>
      <c r="C311" s="4"/>
      <c r="D311" s="4"/>
      <c r="E311" s="4"/>
      <c r="F311" s="4"/>
    </row>
    <row r="312" spans="1:6" ht="12.75">
      <c r="A312" s="4"/>
      <c r="B312" s="4"/>
      <c r="C312" s="4"/>
      <c r="D312" s="4"/>
      <c r="E312" s="4"/>
      <c r="F312" s="4"/>
    </row>
    <row r="313" spans="1:6" ht="12.75">
      <c r="A313" s="4"/>
      <c r="B313" s="4"/>
      <c r="C313" s="4"/>
      <c r="D313" s="4"/>
      <c r="E313" s="4"/>
      <c r="F313" s="4"/>
    </row>
    <row r="314" spans="1:6" ht="12.75">
      <c r="A314" s="4"/>
      <c r="B314" s="4"/>
      <c r="C314" s="4"/>
      <c r="D314" s="4"/>
      <c r="E314" s="4"/>
      <c r="F314" s="4"/>
    </row>
    <row r="315" spans="1:6" ht="12.75">
      <c r="A315" s="4"/>
      <c r="B315" s="4"/>
      <c r="C315" s="4"/>
      <c r="D315" s="4"/>
      <c r="E315" s="4"/>
      <c r="F315" s="4"/>
    </row>
    <row r="316" spans="1:6" ht="12.75">
      <c r="A316" s="4"/>
      <c r="B316" s="4"/>
      <c r="C316" s="4"/>
      <c r="D316" s="4"/>
      <c r="E316" s="4"/>
      <c r="F316" s="4"/>
    </row>
    <row r="317" spans="1:6" ht="12.75">
      <c r="A317" s="4"/>
      <c r="B317" s="4"/>
      <c r="C317" s="4"/>
      <c r="D317" s="4"/>
      <c r="E317" s="4"/>
      <c r="F317" s="4"/>
    </row>
    <row r="318" spans="1:6" ht="12.75">
      <c r="A318" s="4"/>
      <c r="B318" s="4"/>
      <c r="C318" s="4"/>
      <c r="D318" s="4"/>
      <c r="E318" s="4"/>
      <c r="F318" s="4"/>
    </row>
    <row r="319" spans="1:6" ht="12.75">
      <c r="A319" s="4"/>
      <c r="B319" s="4"/>
      <c r="C319" s="4"/>
      <c r="D319" s="4"/>
      <c r="E319" s="4"/>
      <c r="F319" s="4"/>
    </row>
    <row r="320" spans="1:6" ht="12.75">
      <c r="A320" s="4"/>
      <c r="B320" s="4"/>
      <c r="C320" s="4"/>
      <c r="D320" s="4"/>
      <c r="E320" s="4"/>
      <c r="F320" s="4"/>
    </row>
    <row r="321" spans="1:6" ht="12.75">
      <c r="A321" s="4"/>
      <c r="B321" s="4"/>
      <c r="C321" s="4"/>
      <c r="D321" s="4"/>
      <c r="E321" s="4"/>
      <c r="F321" s="4"/>
    </row>
    <row r="322" spans="1:6" ht="12.75">
      <c r="A322" s="4"/>
      <c r="B322" s="4"/>
      <c r="C322" s="4"/>
      <c r="D322" s="4"/>
      <c r="E322" s="4"/>
      <c r="F322" s="4"/>
    </row>
    <row r="323" spans="1:6" ht="12.75">
      <c r="A323" s="4"/>
      <c r="B323" s="4"/>
      <c r="C323" s="4"/>
      <c r="D323" s="4"/>
      <c r="E323" s="4"/>
      <c r="F323" s="4"/>
    </row>
    <row r="324" spans="1:6" ht="12.75">
      <c r="A324" s="4"/>
      <c r="B324" s="4"/>
      <c r="C324" s="4"/>
      <c r="D324" s="4"/>
      <c r="E324" s="4"/>
      <c r="F324" s="4"/>
    </row>
    <row r="325" spans="1:6" ht="12.75">
      <c r="A325" s="4"/>
      <c r="B325" s="4"/>
      <c r="C325" s="4"/>
      <c r="D325" s="4"/>
      <c r="E325" s="4"/>
      <c r="F325" s="4"/>
    </row>
    <row r="326" spans="1:6" ht="12.75">
      <c r="A326" s="4"/>
      <c r="B326" s="4"/>
      <c r="C326" s="4"/>
      <c r="D326" s="4"/>
      <c r="E326" s="4"/>
      <c r="F326" s="4"/>
    </row>
    <row r="327" spans="1:6" ht="12.75">
      <c r="A327" s="4"/>
      <c r="B327" s="4"/>
      <c r="C327" s="4"/>
      <c r="D327" s="4"/>
      <c r="E327" s="4"/>
      <c r="F327" s="4"/>
    </row>
    <row r="328" spans="1:6" ht="12.75">
      <c r="A328" s="4"/>
      <c r="B328" s="4"/>
      <c r="C328" s="4"/>
      <c r="D328" s="4"/>
      <c r="E328" s="4"/>
      <c r="F328" s="4"/>
    </row>
    <row r="329" spans="1:6" ht="12.75">
      <c r="A329" s="4"/>
      <c r="B329" s="4"/>
      <c r="C329" s="4"/>
      <c r="D329" s="4"/>
      <c r="E329" s="4"/>
      <c r="F329" s="4"/>
    </row>
    <row r="330" spans="1:6" ht="12.75">
      <c r="A330" s="4"/>
      <c r="B330" s="4"/>
      <c r="C330" s="4"/>
      <c r="D330" s="4"/>
      <c r="E330" s="4"/>
      <c r="F330" s="4"/>
    </row>
    <row r="331" spans="1:6" ht="12.75">
      <c r="A331" s="4"/>
      <c r="B331" s="4"/>
      <c r="C331" s="4"/>
      <c r="D331" s="4"/>
      <c r="E331" s="4"/>
      <c r="F331" s="4"/>
    </row>
    <row r="332" spans="1:6" ht="12.75">
      <c r="A332" s="4"/>
      <c r="B332" s="4"/>
      <c r="C332" s="4"/>
      <c r="D332" s="4"/>
      <c r="E332" s="4"/>
      <c r="F332" s="4"/>
    </row>
    <row r="333" spans="1:6" ht="12.75">
      <c r="A333" s="4"/>
      <c r="B333" s="4"/>
      <c r="C333" s="4"/>
      <c r="D333" s="4"/>
      <c r="E333" s="4"/>
      <c r="F333" s="4"/>
    </row>
    <row r="334" spans="1:6" ht="12.75">
      <c r="A334" s="4"/>
      <c r="B334" s="4"/>
      <c r="C334" s="4"/>
      <c r="D334" s="4"/>
      <c r="E334" s="4"/>
      <c r="F334" s="4"/>
    </row>
    <row r="335" spans="1:6" ht="12.75">
      <c r="A335" s="4"/>
      <c r="B335" s="4"/>
      <c r="C335" s="4"/>
      <c r="D335" s="4"/>
      <c r="E335" s="4"/>
      <c r="F335" s="4"/>
    </row>
    <row r="336" spans="1:6" ht="12.75">
      <c r="A336" s="4"/>
      <c r="B336" s="4"/>
      <c r="C336" s="4"/>
      <c r="D336" s="4"/>
      <c r="E336" s="4"/>
      <c r="F336" s="4"/>
    </row>
    <row r="337" spans="1:6" ht="12.75">
      <c r="A337" s="4"/>
      <c r="B337" s="4"/>
      <c r="C337" s="4"/>
      <c r="D337" s="4"/>
      <c r="E337" s="4"/>
      <c r="F337" s="4"/>
    </row>
    <row r="338" spans="1:6" ht="12.75">
      <c r="A338" s="4"/>
      <c r="B338" s="4"/>
      <c r="C338" s="4"/>
      <c r="D338" s="4"/>
      <c r="E338" s="4"/>
      <c r="F338" s="4"/>
    </row>
    <row r="339" spans="1:6" ht="12.75">
      <c r="A339" s="4"/>
      <c r="B339" s="4"/>
      <c r="C339" s="4"/>
      <c r="D339" s="4"/>
      <c r="E339" s="4"/>
      <c r="F339" s="4"/>
    </row>
    <row r="340" spans="1:6" ht="12.75">
      <c r="A340" s="4"/>
      <c r="B340" s="4"/>
      <c r="C340" s="4"/>
      <c r="D340" s="4"/>
      <c r="E340" s="4"/>
      <c r="F340" s="4"/>
    </row>
    <row r="341" spans="1:6" ht="12.75">
      <c r="A341" s="4"/>
      <c r="B341" s="4"/>
      <c r="C341" s="4"/>
      <c r="D341" s="4"/>
      <c r="E341" s="4"/>
      <c r="F341" s="4"/>
    </row>
    <row r="342" spans="1:6" ht="12.75">
      <c r="A342" s="4"/>
      <c r="B342" s="4"/>
      <c r="C342" s="4"/>
      <c r="D342" s="4"/>
      <c r="E342" s="4"/>
      <c r="F342" s="4"/>
    </row>
    <row r="343" spans="1:6" ht="12.75">
      <c r="A343" s="4"/>
      <c r="B343" s="4"/>
      <c r="C343" s="4"/>
      <c r="D343" s="4"/>
      <c r="E343" s="4"/>
      <c r="F343" s="4"/>
    </row>
    <row r="344" spans="1:6" ht="12.75">
      <c r="A344" s="4"/>
      <c r="B344" s="4"/>
      <c r="C344" s="4"/>
      <c r="D344" s="4"/>
      <c r="E344" s="4"/>
      <c r="F344" s="4"/>
    </row>
    <row r="345" spans="1:6" ht="12.75">
      <c r="A345" s="4"/>
      <c r="B345" s="4"/>
      <c r="C345" s="4"/>
      <c r="D345" s="4"/>
      <c r="E345" s="4"/>
      <c r="F345" s="4"/>
    </row>
    <row r="346" spans="1:6" ht="12.75">
      <c r="A346" s="4"/>
      <c r="B346" s="4"/>
      <c r="C346" s="4"/>
      <c r="D346" s="4"/>
      <c r="E346" s="4"/>
      <c r="F346" s="4"/>
    </row>
    <row r="347" spans="1:6" ht="12.75">
      <c r="A347" s="4"/>
      <c r="B347" s="4"/>
      <c r="C347" s="4"/>
      <c r="D347" s="4"/>
      <c r="E347" s="4"/>
      <c r="F347" s="4"/>
    </row>
    <row r="348" spans="1:6" ht="12.75">
      <c r="A348" s="4"/>
      <c r="B348" s="4"/>
      <c r="C348" s="4"/>
      <c r="D348" s="4"/>
      <c r="E348" s="4"/>
      <c r="F348" s="4"/>
    </row>
    <row r="349" spans="1:6" ht="12.75">
      <c r="A349" s="4"/>
      <c r="B349" s="4"/>
      <c r="C349" s="4"/>
      <c r="D349" s="4"/>
      <c r="E349" s="4"/>
      <c r="F349" s="4"/>
    </row>
    <row r="350" spans="1:6" ht="12.75">
      <c r="A350" s="4"/>
      <c r="B350" s="4"/>
      <c r="C350" s="4"/>
      <c r="D350" s="4"/>
      <c r="E350" s="4"/>
      <c r="F350" s="4"/>
    </row>
    <row r="351" spans="1:6" ht="12.75">
      <c r="A351" s="4"/>
      <c r="B351" s="4"/>
      <c r="C351" s="4"/>
      <c r="D351" s="4"/>
      <c r="E351" s="4"/>
      <c r="F351" s="4"/>
    </row>
    <row r="352" spans="1:6" ht="12.75">
      <c r="A352" s="4"/>
      <c r="B352" s="4"/>
      <c r="C352" s="4"/>
      <c r="D352" s="4"/>
      <c r="E352" s="4"/>
      <c r="F352" s="4"/>
    </row>
    <row r="353" spans="1:6" ht="12.75">
      <c r="A353" s="4"/>
      <c r="B353" s="4"/>
      <c r="C353" s="4"/>
      <c r="D353" s="4"/>
      <c r="E353" s="4"/>
      <c r="F353" s="4"/>
    </row>
    <row r="354" spans="1:6" ht="12.75">
      <c r="A354" s="4"/>
      <c r="B354" s="4"/>
      <c r="C354" s="4"/>
      <c r="D354" s="4"/>
      <c r="E354" s="4"/>
      <c r="F354" s="4"/>
    </row>
    <row r="355" spans="1:6" ht="12.75">
      <c r="A355" s="4"/>
      <c r="B355" s="4"/>
      <c r="C355" s="4"/>
      <c r="D355" s="4"/>
      <c r="E355" s="4"/>
      <c r="F355" s="4"/>
    </row>
    <row r="356" spans="1:6" ht="12.75">
      <c r="A356" s="4"/>
      <c r="B356" s="4"/>
      <c r="C356" s="4"/>
      <c r="D356" s="4"/>
      <c r="E356" s="4"/>
      <c r="F356" s="4"/>
    </row>
    <row r="357" spans="1:6" ht="12.75">
      <c r="A357" s="4"/>
      <c r="B357" s="4"/>
      <c r="C357" s="4"/>
      <c r="D357" s="4"/>
      <c r="E357" s="4"/>
      <c r="F357" s="4"/>
    </row>
    <row r="358" spans="1:6" ht="12.75">
      <c r="A358" s="4"/>
      <c r="B358" s="4"/>
      <c r="C358" s="4"/>
      <c r="D358" s="4"/>
      <c r="E358" s="4"/>
      <c r="F358" s="4"/>
    </row>
    <row r="359" spans="1:6" ht="12.75">
      <c r="A359" s="4"/>
      <c r="B359" s="4"/>
      <c r="C359" s="4"/>
      <c r="D359" s="4"/>
      <c r="E359" s="4"/>
      <c r="F359" s="4"/>
    </row>
    <row r="360" spans="1:6" ht="12.75">
      <c r="A360" s="4"/>
      <c r="B360" s="4"/>
      <c r="C360" s="4"/>
      <c r="D360" s="4"/>
      <c r="E360" s="4"/>
      <c r="F360" s="4"/>
    </row>
    <row r="361" spans="1:6" ht="12.75">
      <c r="A361" s="4"/>
      <c r="B361" s="4"/>
      <c r="C361" s="4"/>
      <c r="D361" s="4"/>
      <c r="E361" s="4"/>
      <c r="F361" s="4"/>
    </row>
    <row r="362" spans="1:6" ht="12.75">
      <c r="A362" s="4"/>
      <c r="B362" s="4"/>
      <c r="C362" s="4"/>
      <c r="D362" s="4"/>
      <c r="E362" s="4"/>
      <c r="F362" s="4"/>
    </row>
    <row r="363" spans="1:6" ht="12.75">
      <c r="A363" s="4"/>
      <c r="B363" s="4"/>
      <c r="C363" s="4"/>
      <c r="D363" s="4"/>
      <c r="E363" s="4"/>
      <c r="F363" s="4"/>
    </row>
    <row r="364" spans="1:6" ht="12.75">
      <c r="A364" s="4"/>
      <c r="B364" s="4"/>
      <c r="C364" s="4"/>
      <c r="D364" s="4"/>
      <c r="E364" s="4"/>
      <c r="F364" s="4"/>
    </row>
    <row r="365" spans="1:6" ht="12.75">
      <c r="A365" s="4"/>
      <c r="B365" s="4"/>
      <c r="C365" s="4"/>
      <c r="D365" s="4"/>
      <c r="E365" s="4"/>
      <c r="F365" s="4"/>
    </row>
    <row r="366" spans="1:6" ht="12.75">
      <c r="A366" s="4"/>
      <c r="B366" s="4"/>
      <c r="C366" s="4"/>
      <c r="D366" s="4"/>
      <c r="E366" s="4"/>
      <c r="F366" s="4"/>
    </row>
    <row r="367" spans="1:6" ht="12.75">
      <c r="A367" s="4"/>
      <c r="B367" s="4"/>
      <c r="C367" s="4"/>
      <c r="D367" s="4"/>
      <c r="E367" s="4"/>
      <c r="F367" s="4"/>
    </row>
    <row r="368" spans="1:6" ht="12.75">
      <c r="A368" s="4"/>
      <c r="B368" s="4"/>
      <c r="C368" s="4"/>
      <c r="D368" s="4"/>
      <c r="E368" s="4"/>
      <c r="F368" s="4"/>
    </row>
    <row r="369" spans="1:6" ht="12.75">
      <c r="A369" s="4"/>
      <c r="B369" s="4"/>
      <c r="C369" s="4"/>
      <c r="D369" s="4"/>
      <c r="E369" s="4"/>
      <c r="F369" s="4"/>
    </row>
    <row r="370" spans="1:6" ht="12.75">
      <c r="A370" s="4"/>
      <c r="B370" s="4"/>
      <c r="C370" s="4"/>
      <c r="D370" s="4"/>
      <c r="E370" s="4"/>
      <c r="F370" s="4"/>
    </row>
    <row r="371" spans="1:6" ht="12.75">
      <c r="A371" s="4"/>
      <c r="B371" s="4"/>
      <c r="C371" s="4"/>
      <c r="D371" s="4"/>
      <c r="E371" s="4"/>
      <c r="F371" s="4"/>
    </row>
    <row r="372" spans="1:6" ht="12.75">
      <c r="A372" s="4"/>
      <c r="B372" s="4"/>
      <c r="C372" s="4"/>
      <c r="D372" s="4"/>
      <c r="E372" s="4"/>
      <c r="F372" s="4"/>
    </row>
    <row r="373" spans="1:6" ht="12.75">
      <c r="A373" s="4"/>
      <c r="B373" s="4"/>
      <c r="C373" s="4"/>
      <c r="D373" s="4"/>
      <c r="E373" s="4"/>
      <c r="F373" s="4"/>
    </row>
    <row r="374" spans="1:6" ht="12.75">
      <c r="A374" s="4"/>
      <c r="B374" s="4"/>
      <c r="C374" s="4"/>
      <c r="D374" s="4"/>
      <c r="E374" s="4"/>
      <c r="F374" s="4"/>
    </row>
    <row r="375" spans="1:6" ht="12.75">
      <c r="A375" s="4"/>
      <c r="B375" s="4"/>
      <c r="C375" s="4"/>
      <c r="D375" s="4"/>
      <c r="E375" s="4"/>
      <c r="F375" s="4"/>
    </row>
    <row r="376" spans="1:6" ht="12.75">
      <c r="A376" s="4"/>
      <c r="B376" s="4"/>
      <c r="C376" s="4"/>
      <c r="D376" s="4"/>
      <c r="E376" s="4"/>
      <c r="F376" s="4"/>
    </row>
    <row r="377" spans="1:6" ht="12.75">
      <c r="A377" s="4"/>
      <c r="B377" s="4"/>
      <c r="C377" s="4"/>
      <c r="D377" s="4"/>
      <c r="E377" s="4"/>
      <c r="F377" s="4"/>
    </row>
    <row r="378" spans="1:6" ht="12.75">
      <c r="A378" s="4"/>
      <c r="B378" s="4"/>
      <c r="C378" s="4"/>
      <c r="D378" s="4"/>
      <c r="E378" s="4"/>
      <c r="F378" s="4"/>
    </row>
    <row r="379" spans="1:6" ht="12.75">
      <c r="A379" s="4"/>
      <c r="B379" s="4"/>
      <c r="C379" s="4"/>
      <c r="D379" s="4"/>
      <c r="E379" s="4"/>
      <c r="F379" s="4"/>
    </row>
    <row r="380" spans="1:6" ht="12.75">
      <c r="A380" s="4"/>
      <c r="B380" s="4"/>
      <c r="C380" s="4"/>
      <c r="D380" s="4"/>
      <c r="E380" s="4"/>
      <c r="F380" s="4"/>
    </row>
    <row r="381" spans="1:6" ht="12.75">
      <c r="A381" s="4"/>
      <c r="B381" s="4"/>
      <c r="C381" s="4"/>
      <c r="D381" s="4"/>
      <c r="E381" s="4"/>
      <c r="F381" s="4"/>
    </row>
    <row r="382" spans="1:6" ht="12.75">
      <c r="A382" s="4"/>
      <c r="B382" s="4"/>
      <c r="C382" s="4"/>
      <c r="D382" s="4"/>
      <c r="E382" s="4"/>
      <c r="F382" s="4"/>
    </row>
    <row r="383" spans="1:6" ht="12.75">
      <c r="A383" s="4"/>
      <c r="B383" s="4"/>
      <c r="C383" s="4"/>
      <c r="D383" s="4"/>
      <c r="E383" s="4"/>
      <c r="F383" s="4"/>
    </row>
    <row r="384" spans="1:6" ht="12.75">
      <c r="A384" s="4"/>
      <c r="B384" s="4"/>
      <c r="C384" s="4"/>
      <c r="D384" s="4"/>
      <c r="E384" s="4"/>
      <c r="F384" s="4"/>
    </row>
    <row r="385" spans="1:6" ht="12.75">
      <c r="A385" s="4"/>
      <c r="B385" s="4"/>
      <c r="C385" s="4"/>
      <c r="D385" s="4"/>
      <c r="E385" s="4"/>
      <c r="F385" s="4"/>
    </row>
    <row r="386" spans="1:6" ht="12.75">
      <c r="A386" s="4"/>
      <c r="B386" s="4"/>
      <c r="C386" s="4"/>
      <c r="D386" s="4"/>
      <c r="E386" s="4"/>
      <c r="F386" s="4"/>
    </row>
    <row r="387" spans="1:6" ht="12.75">
      <c r="A387" s="4"/>
      <c r="B387" s="4"/>
      <c r="C387" s="4"/>
      <c r="D387" s="4"/>
      <c r="E387" s="4"/>
      <c r="F387" s="4"/>
    </row>
    <row r="388" spans="1:6" ht="12.75">
      <c r="A388" s="4"/>
      <c r="B388" s="4"/>
      <c r="C388" s="4"/>
      <c r="D388" s="4"/>
      <c r="E388" s="4"/>
      <c r="F388" s="4"/>
    </row>
    <row r="389" spans="1:6" ht="12.75">
      <c r="A389" s="4"/>
      <c r="B389" s="4"/>
      <c r="C389" s="4"/>
      <c r="D389" s="4"/>
      <c r="E389" s="4"/>
      <c r="F389" s="4"/>
    </row>
    <row r="390" spans="1:6" ht="12.75">
      <c r="A390" s="4"/>
      <c r="B390" s="4"/>
      <c r="C390" s="4"/>
      <c r="D390" s="4"/>
      <c r="E390" s="4"/>
      <c r="F390" s="4"/>
    </row>
    <row r="391" spans="1:6" ht="12.75">
      <c r="A391" s="4"/>
      <c r="B391" s="4"/>
      <c r="C391" s="4"/>
      <c r="D391" s="4"/>
      <c r="E391" s="4"/>
      <c r="F391" s="4"/>
    </row>
    <row r="392" spans="1:6" ht="12.75">
      <c r="A392" s="4"/>
      <c r="B392" s="4"/>
      <c r="C392" s="4"/>
      <c r="D392" s="4"/>
      <c r="E392" s="4"/>
      <c r="F392" s="4"/>
    </row>
    <row r="393" spans="1:6" ht="12.75">
      <c r="A393" s="4"/>
      <c r="B393" s="4"/>
      <c r="C393" s="4"/>
      <c r="D393" s="4"/>
      <c r="E393" s="4"/>
      <c r="F393" s="4"/>
    </row>
    <row r="394" spans="1:6" ht="12.75">
      <c r="A394" s="4"/>
      <c r="B394" s="4"/>
      <c r="C394" s="4"/>
      <c r="D394" s="4"/>
      <c r="E394" s="4"/>
      <c r="F394" s="4"/>
    </row>
    <row r="395" spans="1:6" ht="12.75">
      <c r="A395" s="4"/>
      <c r="B395" s="4"/>
      <c r="C395" s="4"/>
      <c r="D395" s="4"/>
      <c r="E395" s="4"/>
      <c r="F395" s="4"/>
    </row>
    <row r="396" spans="1:6" ht="12.75">
      <c r="A396" s="4"/>
      <c r="B396" s="4"/>
      <c r="C396" s="4"/>
      <c r="D396" s="4"/>
      <c r="E396" s="4"/>
      <c r="F396" s="4"/>
    </row>
    <row r="397" spans="1:6" ht="12.75">
      <c r="A397" s="4"/>
      <c r="B397" s="4"/>
      <c r="C397" s="4"/>
      <c r="D397" s="4"/>
      <c r="E397" s="4"/>
      <c r="F397" s="4"/>
    </row>
    <row r="398" spans="1:6" ht="12.75">
      <c r="A398" s="4"/>
      <c r="B398" s="4"/>
      <c r="C398" s="4"/>
      <c r="D398" s="4"/>
      <c r="E398" s="4"/>
      <c r="F398" s="4"/>
    </row>
    <row r="399" spans="1:6" ht="12.75">
      <c r="A399" s="4"/>
      <c r="B399" s="4"/>
      <c r="C399" s="4"/>
      <c r="D399" s="4"/>
      <c r="E399" s="4"/>
      <c r="F399" s="4"/>
    </row>
    <row r="400" spans="1:6" ht="12.75">
      <c r="A400" s="4"/>
      <c r="B400" s="4"/>
      <c r="C400" s="4"/>
      <c r="D400" s="4"/>
      <c r="E400" s="4"/>
      <c r="F400" s="4"/>
    </row>
    <row r="401" spans="1:6" ht="12.75">
      <c r="A401" s="4"/>
      <c r="B401" s="4"/>
      <c r="C401" s="4"/>
      <c r="D401" s="4"/>
      <c r="E401" s="4"/>
      <c r="F401" s="4"/>
    </row>
    <row r="402" spans="1:6" ht="12.75">
      <c r="A402" s="4"/>
      <c r="B402" s="4"/>
      <c r="C402" s="4"/>
      <c r="D402" s="4"/>
      <c r="E402" s="4"/>
      <c r="F402" s="4"/>
    </row>
    <row r="403" spans="1:6" ht="12.75">
      <c r="A403" s="4"/>
      <c r="B403" s="4"/>
      <c r="C403" s="4"/>
      <c r="D403" s="4"/>
      <c r="E403" s="4"/>
      <c r="F403" s="4"/>
    </row>
    <row r="404" spans="1:6" ht="12.75">
      <c r="A404" s="4"/>
      <c r="B404" s="4"/>
      <c r="C404" s="4"/>
      <c r="D404" s="4"/>
      <c r="E404" s="4"/>
      <c r="F404" s="4"/>
    </row>
    <row r="405" spans="1:6" ht="12.75">
      <c r="A405" s="4"/>
      <c r="B405" s="4"/>
      <c r="C405" s="4"/>
      <c r="D405" s="4"/>
      <c r="E405" s="4"/>
      <c r="F405" s="4"/>
    </row>
    <row r="406" spans="1:6" ht="12.75">
      <c r="A406" s="4"/>
      <c r="B406" s="4"/>
      <c r="C406" s="4"/>
      <c r="D406" s="4"/>
      <c r="E406" s="4"/>
      <c r="F406" s="4"/>
    </row>
    <row r="407" spans="1:6" ht="12.75">
      <c r="A407" s="4"/>
      <c r="B407" s="4"/>
      <c r="C407" s="4"/>
      <c r="D407" s="4"/>
      <c r="E407" s="4"/>
      <c r="F407" s="4"/>
    </row>
    <row r="408" spans="1:6" ht="12.75">
      <c r="A408" s="4"/>
      <c r="B408" s="4"/>
      <c r="C408" s="4"/>
      <c r="D408" s="4"/>
      <c r="E408" s="4"/>
      <c r="F408" s="4"/>
    </row>
    <row r="409" spans="1:6" ht="12.75">
      <c r="A409" s="4"/>
      <c r="B409" s="4"/>
      <c r="C409" s="4"/>
      <c r="D409" s="4"/>
      <c r="E409" s="4"/>
      <c r="F409" s="4"/>
    </row>
    <row r="410" spans="1:6" ht="12.75">
      <c r="A410" s="4"/>
      <c r="B410" s="4"/>
      <c r="C410" s="4"/>
      <c r="D410" s="4"/>
      <c r="E410" s="4"/>
      <c r="F410" s="4"/>
    </row>
    <row r="411" spans="1:6" ht="12.75">
      <c r="A411" s="4"/>
      <c r="B411" s="4"/>
      <c r="C411" s="4"/>
      <c r="D411" s="4"/>
      <c r="E411" s="4"/>
      <c r="F411" s="4"/>
    </row>
    <row r="412" spans="1:6" ht="12.75">
      <c r="A412" s="4"/>
      <c r="B412" s="4"/>
      <c r="C412" s="4"/>
      <c r="D412" s="4"/>
      <c r="E412" s="4"/>
      <c r="F412" s="4"/>
    </row>
    <row r="413" spans="1:6" ht="12.75">
      <c r="A413" s="4"/>
      <c r="B413" s="4"/>
      <c r="C413" s="4"/>
      <c r="D413" s="4"/>
      <c r="E413" s="4"/>
      <c r="F413" s="4"/>
    </row>
    <row r="414" spans="1:6" ht="12.75">
      <c r="A414" s="4"/>
      <c r="B414" s="4"/>
      <c r="C414" s="4"/>
      <c r="D414" s="4"/>
      <c r="E414" s="4"/>
      <c r="F414" s="4"/>
    </row>
    <row r="415" spans="1:6" ht="12.75">
      <c r="A415" s="4"/>
      <c r="B415" s="4"/>
      <c r="C415" s="4"/>
      <c r="D415" s="4"/>
      <c r="E415" s="4"/>
      <c r="F415" s="4"/>
    </row>
    <row r="416" spans="1:6" ht="12.75">
      <c r="A416" s="4"/>
      <c r="B416" s="4"/>
      <c r="C416" s="4"/>
      <c r="D416" s="4"/>
      <c r="E416" s="4"/>
      <c r="F416" s="4"/>
    </row>
    <row r="417" spans="1:6" ht="12.75">
      <c r="A417" s="4"/>
      <c r="B417" s="4"/>
      <c r="C417" s="4"/>
      <c r="D417" s="4"/>
      <c r="E417" s="4"/>
      <c r="F417" s="4"/>
    </row>
    <row r="418" spans="1:6" ht="12.75">
      <c r="A418" s="4"/>
      <c r="B418" s="4"/>
      <c r="C418" s="4"/>
      <c r="D418" s="4"/>
      <c r="E418" s="4"/>
      <c r="F418" s="4"/>
    </row>
    <row r="419" spans="1:6" ht="12.75">
      <c r="A419" s="4"/>
      <c r="B419" s="4"/>
      <c r="C419" s="4"/>
      <c r="D419" s="4"/>
      <c r="E419" s="4"/>
      <c r="F419" s="4"/>
    </row>
    <row r="420" spans="1:6" ht="12.75">
      <c r="A420" s="4"/>
      <c r="B420" s="4"/>
      <c r="C420" s="4"/>
      <c r="D420" s="4"/>
      <c r="E420" s="4"/>
      <c r="F420" s="4"/>
    </row>
    <row r="421" spans="1:6" ht="12.75">
      <c r="A421" s="4"/>
      <c r="B421" s="4"/>
      <c r="C421" s="4"/>
      <c r="D421" s="4"/>
      <c r="E421" s="4"/>
      <c r="F421" s="4"/>
    </row>
    <row r="422" spans="1:6" ht="12.75">
      <c r="A422" s="4"/>
      <c r="B422" s="4"/>
      <c r="C422" s="4"/>
      <c r="D422" s="4"/>
      <c r="E422" s="4"/>
      <c r="F422" s="4"/>
    </row>
    <row r="423" spans="1:6" ht="12.75">
      <c r="A423" s="4"/>
      <c r="B423" s="4"/>
      <c r="C423" s="4"/>
      <c r="D423" s="4"/>
      <c r="E423" s="4"/>
      <c r="F423" s="4"/>
    </row>
    <row r="424" spans="1:6" ht="12.75">
      <c r="A424" s="4"/>
      <c r="B424" s="4"/>
      <c r="C424" s="4"/>
      <c r="D424" s="4"/>
      <c r="E424" s="4"/>
      <c r="F424" s="4"/>
    </row>
    <row r="425" spans="1:6" ht="12.75">
      <c r="A425" s="4"/>
      <c r="B425" s="4"/>
      <c r="C425" s="4"/>
      <c r="D425" s="4"/>
      <c r="E425" s="4"/>
      <c r="F425" s="4"/>
    </row>
    <row r="426" spans="1:6" ht="12.75">
      <c r="A426" s="4"/>
      <c r="B426" s="4"/>
      <c r="C426" s="4"/>
      <c r="D426" s="4"/>
      <c r="E426" s="4"/>
      <c r="F426" s="4"/>
    </row>
    <row r="427" spans="1:6" ht="12.75">
      <c r="A427" s="4"/>
      <c r="B427" s="4"/>
      <c r="C427" s="4"/>
      <c r="D427" s="4"/>
      <c r="E427" s="4"/>
      <c r="F427" s="4"/>
    </row>
    <row r="428" spans="1:6" ht="12.75">
      <c r="A428" s="4"/>
      <c r="B428" s="4"/>
      <c r="C428" s="4"/>
      <c r="D428" s="4"/>
      <c r="E428" s="4"/>
      <c r="F428" s="4"/>
    </row>
    <row r="429" spans="1:6" ht="12.75">
      <c r="A429" s="4"/>
      <c r="B429" s="4"/>
      <c r="C429" s="4"/>
      <c r="D429" s="4"/>
      <c r="E429" s="4"/>
      <c r="F429" s="4"/>
    </row>
    <row r="430" spans="1:6" ht="12.75">
      <c r="A430" s="4"/>
      <c r="B430" s="4"/>
      <c r="C430" s="4"/>
      <c r="D430" s="4"/>
      <c r="E430" s="4"/>
      <c r="F430" s="4"/>
    </row>
    <row r="431" spans="1:6" ht="12.75">
      <c r="A431" s="4"/>
      <c r="B431" s="4"/>
      <c r="C431" s="4"/>
      <c r="D431" s="4"/>
      <c r="E431" s="4"/>
      <c r="F431" s="4"/>
    </row>
    <row r="432" spans="1:6" ht="12.75">
      <c r="A432" s="4"/>
      <c r="B432" s="4"/>
      <c r="C432" s="4"/>
      <c r="D432" s="4"/>
      <c r="E432" s="4"/>
      <c r="F432" s="4"/>
    </row>
    <row r="433" spans="1:6" ht="12.75">
      <c r="A433" s="4"/>
      <c r="B433" s="4"/>
      <c r="C433" s="4"/>
      <c r="D433" s="4"/>
      <c r="E433" s="4"/>
      <c r="F433" s="4"/>
    </row>
    <row r="434" spans="1:6" ht="12.75">
      <c r="A434" s="4"/>
      <c r="B434" s="4"/>
      <c r="C434" s="4"/>
      <c r="D434" s="4"/>
      <c r="E434" s="4"/>
      <c r="F434" s="4"/>
    </row>
    <row r="435" spans="1:6" ht="12.75">
      <c r="A435" s="4"/>
      <c r="B435" s="4"/>
      <c r="C435" s="4"/>
      <c r="D435" s="4"/>
      <c r="E435" s="4"/>
      <c r="F435" s="4"/>
    </row>
    <row r="436" spans="1:6" ht="12.75">
      <c r="A436" s="4"/>
      <c r="B436" s="4"/>
      <c r="C436" s="4"/>
      <c r="D436" s="4"/>
      <c r="E436" s="4"/>
      <c r="F436" s="4"/>
    </row>
    <row r="437" spans="1:6" ht="12.75">
      <c r="A437" s="4"/>
      <c r="B437" s="4"/>
      <c r="C437" s="4"/>
      <c r="D437" s="4"/>
      <c r="E437" s="4"/>
      <c r="F437" s="4"/>
    </row>
    <row r="438" spans="1:6" ht="12.75">
      <c r="A438" s="4"/>
      <c r="B438" s="4"/>
      <c r="C438" s="4"/>
      <c r="D438" s="4"/>
      <c r="E438" s="4"/>
      <c r="F438" s="4"/>
    </row>
    <row r="439" spans="1:6" ht="12.75">
      <c r="A439" s="4"/>
      <c r="B439" s="4"/>
      <c r="C439" s="4"/>
      <c r="D439" s="4"/>
      <c r="E439" s="4"/>
      <c r="F439" s="4"/>
    </row>
    <row r="440" spans="1:6" ht="12.75">
      <c r="A440" s="4"/>
      <c r="B440" s="4"/>
      <c r="C440" s="4"/>
      <c r="D440" s="4"/>
      <c r="E440" s="4"/>
      <c r="F440" s="4"/>
    </row>
    <row r="441" spans="1:6" ht="12.75">
      <c r="A441" s="4"/>
      <c r="B441" s="4"/>
      <c r="C441" s="4"/>
      <c r="D441" s="4"/>
      <c r="E441" s="4"/>
      <c r="F441" s="4"/>
    </row>
    <row r="442" spans="1:6" ht="12.75">
      <c r="A442" s="4"/>
      <c r="B442" s="4"/>
      <c r="C442" s="4"/>
      <c r="D442" s="4"/>
      <c r="E442" s="4"/>
      <c r="F442" s="4"/>
    </row>
    <row r="443" spans="1:6" ht="12.75">
      <c r="A443" s="4"/>
      <c r="B443" s="4"/>
      <c r="C443" s="4"/>
      <c r="D443" s="4"/>
      <c r="E443" s="4"/>
      <c r="F443" s="4"/>
    </row>
    <row r="444" spans="1:6" ht="12.75">
      <c r="A444" s="4"/>
      <c r="B444" s="4"/>
      <c r="C444" s="4"/>
      <c r="D444" s="4"/>
      <c r="E444" s="4"/>
      <c r="F444" s="4"/>
    </row>
    <row r="445" spans="1:6" ht="12.75">
      <c r="A445" s="4"/>
      <c r="B445" s="4"/>
      <c r="C445" s="4"/>
      <c r="D445" s="4"/>
      <c r="E445" s="4"/>
      <c r="F445" s="4"/>
    </row>
    <row r="446" spans="1:6" ht="12.75">
      <c r="A446" s="4"/>
      <c r="B446" s="4"/>
      <c r="C446" s="4"/>
      <c r="D446" s="4"/>
      <c r="E446" s="4"/>
      <c r="F446" s="4"/>
    </row>
    <row r="447" spans="1:6" ht="12.75">
      <c r="A447" s="4"/>
      <c r="B447" s="4"/>
      <c r="C447" s="4"/>
      <c r="D447" s="4"/>
      <c r="E447" s="4"/>
      <c r="F447" s="4"/>
    </row>
    <row r="448" spans="1:6" ht="12.75">
      <c r="A448" s="4"/>
      <c r="B448" s="4"/>
      <c r="C448" s="4"/>
      <c r="D448" s="4"/>
      <c r="E448" s="4"/>
      <c r="F448" s="4"/>
    </row>
    <row r="449" spans="1:6" ht="12.75">
      <c r="A449" s="4"/>
      <c r="B449" s="4"/>
      <c r="C449" s="4"/>
      <c r="D449" s="4"/>
      <c r="E449" s="4"/>
      <c r="F449" s="4"/>
    </row>
    <row r="450" spans="1:6" ht="12.75">
      <c r="A450" s="4"/>
      <c r="B450" s="4"/>
      <c r="C450" s="4"/>
      <c r="D450" s="4"/>
      <c r="E450" s="4"/>
      <c r="F450" s="4"/>
    </row>
    <row r="451" spans="1:6" ht="12.75">
      <c r="A451" s="4"/>
      <c r="B451" s="4"/>
      <c r="C451" s="4"/>
      <c r="D451" s="4"/>
      <c r="E451" s="4"/>
      <c r="F451" s="4"/>
    </row>
    <row r="452" spans="1:6" ht="12.75">
      <c r="A452" s="4"/>
      <c r="B452" s="4"/>
      <c r="C452" s="4"/>
      <c r="D452" s="4"/>
      <c r="E452" s="4"/>
      <c r="F452" s="4"/>
    </row>
    <row r="453" spans="1:6" ht="12.75">
      <c r="A453" s="4"/>
      <c r="B453" s="4"/>
      <c r="C453" s="4"/>
      <c r="D453" s="4"/>
      <c r="E453" s="4"/>
      <c r="F453" s="4"/>
    </row>
    <row r="454" spans="1:6" ht="12.75">
      <c r="A454" s="4"/>
      <c r="B454" s="4"/>
      <c r="C454" s="4"/>
      <c r="D454" s="4"/>
      <c r="E454" s="4"/>
      <c r="F454" s="4"/>
    </row>
    <row r="455" spans="1:6" ht="12.75">
      <c r="A455" s="4"/>
      <c r="B455" s="4"/>
      <c r="C455" s="4"/>
      <c r="D455" s="4"/>
      <c r="E455" s="4"/>
      <c r="F455" s="4"/>
    </row>
    <row r="456" spans="1:6" ht="12.75">
      <c r="A456" s="4"/>
      <c r="B456" s="4"/>
      <c r="C456" s="4"/>
      <c r="D456" s="4"/>
      <c r="E456" s="4"/>
      <c r="F456" s="4"/>
    </row>
    <row r="457" spans="1:6" ht="12.75">
      <c r="A457" s="4"/>
      <c r="B457" s="4"/>
      <c r="C457" s="4"/>
      <c r="D457" s="4"/>
      <c r="E457" s="4"/>
      <c r="F457" s="4"/>
    </row>
    <row r="458" spans="1:6" ht="12.75">
      <c r="A458" s="4"/>
      <c r="B458" s="4"/>
      <c r="C458" s="4"/>
      <c r="D458" s="4"/>
      <c r="E458" s="4"/>
      <c r="F458" s="4"/>
    </row>
    <row r="459" spans="1:6" ht="12.75">
      <c r="A459" s="4"/>
      <c r="B459" s="4"/>
      <c r="C459" s="4"/>
      <c r="D459" s="4"/>
      <c r="E459" s="4"/>
      <c r="F459" s="4"/>
    </row>
    <row r="460" spans="1:6" ht="12.75">
      <c r="A460" s="4"/>
      <c r="B460" s="4"/>
      <c r="C460" s="4"/>
      <c r="D460" s="4"/>
      <c r="E460" s="4"/>
      <c r="F460" s="4"/>
    </row>
    <row r="461" spans="1:6" ht="12.75">
      <c r="A461" s="4"/>
      <c r="B461" s="4"/>
      <c r="C461" s="4"/>
      <c r="D461" s="4"/>
      <c r="E461" s="4"/>
      <c r="F461" s="4"/>
    </row>
    <row r="462" spans="1:6" ht="12.75">
      <c r="A462" s="4"/>
      <c r="B462" s="4"/>
      <c r="C462" s="4"/>
      <c r="D462" s="4"/>
      <c r="E462" s="4"/>
      <c r="F462" s="4"/>
    </row>
    <row r="463" spans="1:6" ht="12.75">
      <c r="A463" s="4"/>
      <c r="B463" s="4"/>
      <c r="C463" s="4"/>
      <c r="D463" s="4"/>
      <c r="E463" s="4"/>
      <c r="F463" s="4"/>
    </row>
    <row r="464" spans="1:6" ht="12.75">
      <c r="A464" s="4"/>
      <c r="B464" s="4"/>
      <c r="C464" s="4"/>
      <c r="D464" s="4"/>
      <c r="E464" s="4"/>
      <c r="F464" s="4"/>
    </row>
    <row r="465" spans="1:6" ht="12.75">
      <c r="A465" s="4"/>
      <c r="B465" s="4"/>
      <c r="C465" s="4"/>
      <c r="D465" s="4"/>
      <c r="E465" s="4"/>
      <c r="F465" s="4"/>
    </row>
    <row r="466" spans="1:6" ht="12.75">
      <c r="A466" s="4"/>
      <c r="B466" s="4"/>
      <c r="C466" s="4"/>
      <c r="D466" s="4"/>
      <c r="E466" s="4"/>
      <c r="F466" s="4"/>
    </row>
    <row r="467" spans="1:6" ht="12.75">
      <c r="A467" s="4"/>
      <c r="B467" s="4"/>
      <c r="C467" s="4"/>
      <c r="D467" s="4"/>
      <c r="E467" s="4"/>
      <c r="F467" s="4"/>
    </row>
    <row r="468" spans="1:6" ht="12.75">
      <c r="A468" s="4"/>
      <c r="B468" s="4"/>
      <c r="C468" s="4"/>
      <c r="D468" s="4"/>
      <c r="E468" s="4"/>
      <c r="F468" s="4"/>
    </row>
    <row r="469" spans="1:6" ht="12.75">
      <c r="A469" s="4"/>
      <c r="B469" s="4"/>
      <c r="C469" s="4"/>
      <c r="D469" s="4"/>
      <c r="E469" s="4"/>
      <c r="F469" s="4"/>
    </row>
    <row r="470" spans="1:6" ht="12.75">
      <c r="A470" s="4"/>
      <c r="B470" s="4"/>
      <c r="C470" s="4"/>
      <c r="D470" s="4"/>
      <c r="E470" s="4"/>
      <c r="F470" s="4"/>
    </row>
    <row r="471" spans="1:6" ht="12.75">
      <c r="A471" s="4"/>
      <c r="B471" s="4"/>
      <c r="C471" s="4"/>
      <c r="D471" s="4"/>
      <c r="E471" s="4"/>
      <c r="F471" s="4"/>
    </row>
    <row r="472" spans="1:6" ht="12.75">
      <c r="A472" s="4"/>
      <c r="B472" s="4"/>
      <c r="C472" s="4"/>
      <c r="D472" s="4"/>
      <c r="E472" s="4"/>
      <c r="F472" s="4"/>
    </row>
    <row r="473" spans="1:6" ht="12.75">
      <c r="A473" s="4"/>
      <c r="B473" s="4"/>
      <c r="C473" s="4"/>
      <c r="D473" s="4"/>
      <c r="E473" s="4"/>
      <c r="F473" s="4"/>
    </row>
    <row r="474" spans="1:6" ht="12.75">
      <c r="A474" s="4"/>
      <c r="B474" s="4"/>
      <c r="C474" s="4"/>
      <c r="D474" s="4"/>
      <c r="E474" s="4"/>
      <c r="F474" s="4"/>
    </row>
    <row r="475" spans="1:6" ht="12.75">
      <c r="A475" s="4"/>
      <c r="B475" s="4"/>
      <c r="C475" s="4"/>
      <c r="D475" s="4"/>
      <c r="E475" s="4"/>
      <c r="F475" s="4"/>
    </row>
    <row r="476" spans="1:6" ht="12.75">
      <c r="A476" s="4"/>
      <c r="B476" s="4"/>
      <c r="C476" s="4"/>
      <c r="D476" s="4"/>
      <c r="E476" s="4"/>
      <c r="F476" s="4"/>
    </row>
    <row r="477" spans="1:6" ht="12.75">
      <c r="A477" s="4"/>
      <c r="B477" s="4"/>
      <c r="C477" s="4"/>
      <c r="D477" s="4"/>
      <c r="E477" s="4"/>
      <c r="F477" s="4"/>
    </row>
    <row r="478" spans="1:6" ht="12.75">
      <c r="A478" s="4"/>
      <c r="B478" s="4"/>
      <c r="C478" s="4"/>
      <c r="D478" s="4"/>
      <c r="E478" s="4"/>
      <c r="F478" s="4"/>
    </row>
    <row r="479" spans="1:6" ht="12.75">
      <c r="A479" s="4"/>
      <c r="B479" s="4"/>
      <c r="C479" s="4"/>
      <c r="D479" s="4"/>
      <c r="E479" s="4"/>
      <c r="F479" s="4"/>
    </row>
    <row r="480" spans="1:6" ht="12.75">
      <c r="A480" s="4"/>
      <c r="B480" s="4"/>
      <c r="C480" s="4"/>
      <c r="D480" s="4"/>
      <c r="E480" s="4"/>
      <c r="F480" s="4"/>
    </row>
    <row r="481" spans="1:6" ht="12.75">
      <c r="A481" s="4"/>
      <c r="B481" s="4"/>
      <c r="C481" s="4"/>
      <c r="D481" s="4"/>
      <c r="E481" s="4"/>
      <c r="F481" s="4"/>
    </row>
    <row r="482" spans="1:6" ht="12.75">
      <c r="A482" s="4"/>
      <c r="B482" s="4"/>
      <c r="C482" s="4"/>
      <c r="D482" s="4"/>
      <c r="E482" s="4"/>
      <c r="F482" s="4"/>
    </row>
    <row r="483" spans="1:6" ht="12.75">
      <c r="A483" s="4"/>
      <c r="B483" s="4"/>
      <c r="C483" s="4"/>
      <c r="D483" s="4"/>
      <c r="E483" s="4"/>
      <c r="F483" s="4"/>
    </row>
    <row r="484" spans="1:6" ht="12.75">
      <c r="A484" s="4"/>
      <c r="B484" s="4"/>
      <c r="C484" s="4"/>
      <c r="D484" s="4"/>
      <c r="E484" s="4"/>
      <c r="F484" s="4"/>
    </row>
    <row r="485" spans="1:6" ht="12.75">
      <c r="A485" s="4"/>
      <c r="B485" s="4"/>
      <c r="C485" s="4"/>
      <c r="D485" s="4"/>
      <c r="E485" s="4"/>
      <c r="F485" s="4"/>
    </row>
    <row r="486" spans="1:6" ht="12.75">
      <c r="A486" s="4"/>
      <c r="B486" s="4"/>
      <c r="C486" s="4"/>
      <c r="D486" s="4"/>
      <c r="E486" s="4"/>
      <c r="F486" s="4"/>
    </row>
    <row r="487" spans="1:6" ht="12.75">
      <c r="A487" s="4"/>
      <c r="B487" s="4"/>
      <c r="C487" s="4"/>
      <c r="D487" s="4"/>
      <c r="E487" s="4"/>
      <c r="F487" s="4"/>
    </row>
    <row r="488" spans="1:6" ht="12.75">
      <c r="A488" s="4"/>
      <c r="B488" s="4"/>
      <c r="C488" s="4"/>
      <c r="D488" s="4"/>
      <c r="E488" s="4"/>
      <c r="F488" s="4"/>
    </row>
    <row r="489" spans="1:6" ht="12.75">
      <c r="A489" s="4"/>
      <c r="B489" s="4"/>
      <c r="C489" s="4"/>
      <c r="D489" s="4"/>
      <c r="E489" s="4"/>
      <c r="F489" s="4"/>
    </row>
    <row r="490" spans="1:6" ht="12.75">
      <c r="A490" s="4"/>
      <c r="B490" s="4"/>
      <c r="C490" s="4"/>
      <c r="D490" s="4"/>
      <c r="E490" s="4"/>
      <c r="F490" s="4"/>
    </row>
    <row r="491" spans="1:6" ht="12.75">
      <c r="A491" s="4"/>
      <c r="B491" s="4"/>
      <c r="C491" s="4"/>
      <c r="D491" s="4"/>
      <c r="E491" s="4"/>
      <c r="F491" s="4"/>
    </row>
    <row r="492" spans="1:6" ht="12.75">
      <c r="A492" s="4"/>
      <c r="B492" s="4"/>
      <c r="C492" s="4"/>
      <c r="D492" s="4"/>
      <c r="E492" s="4"/>
      <c r="F492" s="4"/>
    </row>
    <row r="493" spans="1:6" ht="12.75">
      <c r="A493" s="4"/>
      <c r="B493" s="4"/>
      <c r="C493" s="4"/>
      <c r="D493" s="4"/>
      <c r="E493" s="4"/>
      <c r="F493" s="4"/>
    </row>
    <row r="494" spans="1:6" ht="12.75">
      <c r="A494" s="4"/>
      <c r="B494" s="4"/>
      <c r="C494" s="4"/>
      <c r="D494" s="4"/>
      <c r="E494" s="4"/>
      <c r="F494" s="4"/>
    </row>
    <row r="495" spans="1:6" ht="12.75">
      <c r="A495" s="4"/>
      <c r="B495" s="4"/>
      <c r="C495" s="4"/>
      <c r="D495" s="4"/>
      <c r="E495" s="4"/>
      <c r="F495" s="4"/>
    </row>
    <row r="496" spans="1:6" ht="12.75">
      <c r="A496" s="4"/>
      <c r="B496" s="4"/>
      <c r="C496" s="4"/>
      <c r="D496" s="4"/>
      <c r="E496" s="4"/>
      <c r="F496" s="4"/>
    </row>
    <row r="497" spans="1:6" ht="12.75">
      <c r="A497" s="4"/>
      <c r="B497" s="4"/>
      <c r="C497" s="4"/>
      <c r="D497" s="4"/>
      <c r="E497" s="4"/>
      <c r="F497" s="4"/>
    </row>
    <row r="498" spans="1:6" ht="12.75">
      <c r="A498" s="4"/>
      <c r="B498" s="4"/>
      <c r="C498" s="4"/>
      <c r="D498" s="4"/>
      <c r="E498" s="4"/>
      <c r="F498" s="4"/>
    </row>
    <row r="499" spans="1:6" ht="12.75">
      <c r="A499" s="4"/>
      <c r="B499" s="4"/>
      <c r="C499" s="4"/>
      <c r="D499" s="4"/>
      <c r="E499" s="4"/>
      <c r="F499" s="4"/>
    </row>
    <row r="500" spans="1:6" ht="12.75">
      <c r="A500" s="4"/>
      <c r="B500" s="4"/>
      <c r="C500" s="4"/>
      <c r="D500" s="4"/>
      <c r="E500" s="4"/>
      <c r="F500" s="4"/>
    </row>
    <row r="501" spans="1:6" ht="12.75">
      <c r="A501" s="4"/>
      <c r="B501" s="4"/>
      <c r="C501" s="4"/>
      <c r="D501" s="4"/>
      <c r="E501" s="4"/>
      <c r="F501" s="4"/>
    </row>
    <row r="502" spans="1:6" ht="12.75">
      <c r="A502" s="4"/>
      <c r="B502" s="4"/>
      <c r="C502" s="4"/>
      <c r="D502" s="4"/>
      <c r="E502" s="4"/>
      <c r="F502" s="4"/>
    </row>
    <row r="503" spans="1:6" ht="12.75">
      <c r="A503" s="4"/>
      <c r="B503" s="4"/>
      <c r="C503" s="4"/>
      <c r="D503" s="4"/>
      <c r="E503" s="4"/>
      <c r="F503" s="4"/>
    </row>
    <row r="504" spans="1:6" ht="12.75">
      <c r="A504" s="4"/>
      <c r="B504" s="4"/>
      <c r="C504" s="4"/>
      <c r="D504" s="4"/>
      <c r="E504" s="4"/>
      <c r="F504" s="4"/>
    </row>
    <row r="505" spans="1:6" ht="12.75">
      <c r="A505" s="4"/>
      <c r="B505" s="4"/>
      <c r="C505" s="4"/>
      <c r="D505" s="4"/>
      <c r="E505" s="4"/>
      <c r="F505" s="4"/>
    </row>
    <row r="506" spans="1:6" ht="12.75">
      <c r="A506" s="4"/>
      <c r="B506" s="4"/>
      <c r="C506" s="4"/>
      <c r="D506" s="4"/>
      <c r="E506" s="4"/>
      <c r="F506" s="4"/>
    </row>
    <row r="507" spans="1:6" ht="12.75">
      <c r="A507" s="4"/>
      <c r="B507" s="4"/>
      <c r="C507" s="4"/>
      <c r="D507" s="4"/>
      <c r="E507" s="4"/>
      <c r="F507" s="4"/>
    </row>
    <row r="508" spans="1:6" ht="12.75">
      <c r="A508" s="4"/>
      <c r="B508" s="4"/>
      <c r="C508" s="4"/>
      <c r="D508" s="4"/>
      <c r="E508" s="4"/>
      <c r="F508" s="4"/>
    </row>
    <row r="509" spans="1:6" ht="12.75">
      <c r="A509" s="4"/>
      <c r="B509" s="4"/>
      <c r="C509" s="4"/>
      <c r="D509" s="4"/>
      <c r="E509" s="4"/>
      <c r="F509" s="4"/>
    </row>
    <row r="510" spans="1:6" ht="12.75">
      <c r="A510" s="4"/>
      <c r="B510" s="4"/>
      <c r="C510" s="4"/>
      <c r="D510" s="4"/>
      <c r="E510" s="4"/>
      <c r="F510" s="4"/>
    </row>
    <row r="511" spans="1:6" ht="12.75">
      <c r="A511" s="4"/>
      <c r="B511" s="4"/>
      <c r="C511" s="4"/>
      <c r="D511" s="4"/>
      <c r="E511" s="4"/>
      <c r="F511" s="4"/>
    </row>
    <row r="512" spans="1:6" ht="12.75">
      <c r="A512" s="4"/>
      <c r="B512" s="4"/>
      <c r="C512" s="4"/>
      <c r="D512" s="4"/>
      <c r="E512" s="4"/>
      <c r="F512" s="4"/>
    </row>
    <row r="513" spans="1:6" ht="12.75">
      <c r="A513" s="4"/>
      <c r="B513" s="4"/>
      <c r="C513" s="4"/>
      <c r="D513" s="4"/>
      <c r="E513" s="4"/>
      <c r="F513" s="4"/>
    </row>
    <row r="514" spans="1:6" ht="12.75">
      <c r="A514" s="4"/>
      <c r="B514" s="4"/>
      <c r="C514" s="4"/>
      <c r="D514" s="4"/>
      <c r="E514" s="4"/>
      <c r="F514" s="4"/>
    </row>
    <row r="515" spans="1:6" ht="12.75">
      <c r="A515" s="4"/>
      <c r="B515" s="4"/>
      <c r="C515" s="4"/>
      <c r="D515" s="4"/>
      <c r="E515" s="4"/>
      <c r="F515" s="4"/>
    </row>
    <row r="516" spans="1:6" ht="12.75">
      <c r="A516" s="4"/>
      <c r="B516" s="4"/>
      <c r="C516" s="4"/>
      <c r="D516" s="4"/>
      <c r="E516" s="4"/>
      <c r="F516" s="4"/>
    </row>
    <row r="517" spans="1:6" ht="12.75">
      <c r="A517" s="4"/>
      <c r="B517" s="4"/>
      <c r="C517" s="4"/>
      <c r="D517" s="4"/>
      <c r="E517" s="4"/>
      <c r="F517" s="4"/>
    </row>
    <row r="518" spans="1:6" ht="12.75">
      <c r="A518" s="4"/>
      <c r="B518" s="4"/>
      <c r="C518" s="4"/>
      <c r="D518" s="4"/>
      <c r="E518" s="4"/>
      <c r="F518" s="4"/>
    </row>
    <row r="519" spans="1:6" ht="12.75">
      <c r="A519" s="4"/>
      <c r="B519" s="4"/>
      <c r="C519" s="4"/>
      <c r="D519" s="4"/>
      <c r="E519" s="4"/>
      <c r="F519" s="4"/>
    </row>
    <row r="520" spans="1:6" ht="12.75">
      <c r="A520" s="4"/>
      <c r="B520" s="4"/>
      <c r="C520" s="4"/>
      <c r="D520" s="4"/>
      <c r="E520" s="4"/>
      <c r="F520" s="4"/>
    </row>
    <row r="521" spans="1:6" ht="12.75">
      <c r="A521" s="4"/>
      <c r="B521" s="4"/>
      <c r="C521" s="4"/>
      <c r="D521" s="4"/>
      <c r="E521" s="4"/>
      <c r="F521" s="4"/>
    </row>
    <row r="522" spans="1:6" ht="12.75">
      <c r="A522" s="4"/>
      <c r="B522" s="4"/>
      <c r="C522" s="4"/>
      <c r="D522" s="4"/>
      <c r="E522" s="4"/>
      <c r="F522" s="4"/>
    </row>
    <row r="523" spans="1:6" ht="12.75">
      <c r="A523" s="4"/>
      <c r="B523" s="4"/>
      <c r="C523" s="4"/>
      <c r="D523" s="4"/>
      <c r="E523" s="4"/>
      <c r="F523" s="4"/>
    </row>
    <row r="524" spans="1:6" ht="12.75">
      <c r="A524" s="4"/>
      <c r="B524" s="4"/>
      <c r="C524" s="4"/>
      <c r="D524" s="4"/>
      <c r="E524" s="4"/>
      <c r="F524" s="4"/>
    </row>
    <row r="525" spans="1:6" ht="12.75">
      <c r="A525" s="4"/>
      <c r="B525" s="4"/>
      <c r="C525" s="4"/>
      <c r="D525" s="4"/>
      <c r="E525" s="4"/>
      <c r="F525" s="4"/>
    </row>
    <row r="526" spans="1:6" ht="12.75">
      <c r="A526" s="4"/>
      <c r="B526" s="4"/>
      <c r="C526" s="4"/>
      <c r="D526" s="4"/>
      <c r="E526" s="4"/>
      <c r="F526" s="4"/>
    </row>
    <row r="527" spans="1:6" ht="12.75">
      <c r="A527" s="4"/>
      <c r="B527" s="4"/>
      <c r="C527" s="4"/>
      <c r="D527" s="4"/>
      <c r="E527" s="4"/>
      <c r="F527" s="4"/>
    </row>
    <row r="528" spans="1:6" ht="12.75">
      <c r="A528" s="4"/>
      <c r="B528" s="4"/>
      <c r="C528" s="4"/>
      <c r="D528" s="4"/>
      <c r="E528" s="4"/>
      <c r="F528" s="4"/>
    </row>
    <row r="529" spans="1:6" ht="12.75">
      <c r="A529" s="4"/>
      <c r="B529" s="4"/>
      <c r="C529" s="4"/>
      <c r="D529" s="4"/>
      <c r="E529" s="4"/>
      <c r="F529" s="4"/>
    </row>
    <row r="530" spans="1:6" ht="12.75">
      <c r="A530" s="4"/>
      <c r="B530" s="4"/>
      <c r="C530" s="4"/>
      <c r="D530" s="4"/>
      <c r="E530" s="4"/>
      <c r="F530" s="4"/>
    </row>
    <row r="531" spans="1:6" ht="12.75">
      <c r="A531" s="4"/>
      <c r="B531" s="4"/>
      <c r="C531" s="4"/>
      <c r="D531" s="4"/>
      <c r="E531" s="4"/>
      <c r="F531" s="4"/>
    </row>
    <row r="532" spans="1:6" ht="12.75">
      <c r="A532" s="4"/>
      <c r="B532" s="4"/>
      <c r="C532" s="4"/>
      <c r="D532" s="4"/>
      <c r="E532" s="4"/>
      <c r="F532" s="4"/>
    </row>
    <row r="533" spans="1:6" ht="12.75">
      <c r="A533" s="4"/>
      <c r="B533" s="4"/>
      <c r="C533" s="4"/>
      <c r="D533" s="4"/>
      <c r="E533" s="4"/>
      <c r="F533" s="4"/>
    </row>
    <row r="534" spans="1:6" ht="12.75">
      <c r="A534" s="4"/>
      <c r="B534" s="4"/>
      <c r="C534" s="4"/>
      <c r="D534" s="4"/>
      <c r="E534" s="4"/>
      <c r="F534" s="4"/>
    </row>
    <row r="535" spans="1:6" ht="12.75">
      <c r="A535" s="4"/>
      <c r="B535" s="4"/>
      <c r="C535" s="4"/>
      <c r="D535" s="4"/>
      <c r="E535" s="4"/>
      <c r="F535" s="4"/>
    </row>
    <row r="536" spans="1:6" ht="12.75">
      <c r="A536" s="4"/>
      <c r="B536" s="4"/>
      <c r="C536" s="4"/>
      <c r="D536" s="4"/>
      <c r="E536" s="4"/>
      <c r="F536" s="4"/>
    </row>
    <row r="537" spans="1:6" ht="12.75">
      <c r="A537" s="4"/>
      <c r="B537" s="4"/>
      <c r="C537" s="4"/>
      <c r="D537" s="4"/>
      <c r="E537" s="4"/>
      <c r="F537" s="4"/>
    </row>
    <row r="538" spans="1:6" ht="12.75">
      <c r="A538" s="4"/>
      <c r="B538" s="4"/>
      <c r="C538" s="4"/>
      <c r="D538" s="4"/>
      <c r="E538" s="4"/>
      <c r="F538" s="4"/>
    </row>
    <row r="539" spans="1:6" ht="12.75">
      <c r="A539" s="4"/>
      <c r="B539" s="4"/>
      <c r="C539" s="4"/>
      <c r="D539" s="4"/>
      <c r="E539" s="4"/>
      <c r="F539" s="4"/>
    </row>
    <row r="540" spans="1:6" ht="12.75">
      <c r="A540" s="4"/>
      <c r="B540" s="4"/>
      <c r="C540" s="4"/>
      <c r="D540" s="4"/>
      <c r="E540" s="4"/>
      <c r="F540" s="4"/>
    </row>
    <row r="541" spans="1:6" ht="12.75">
      <c r="A541" s="4"/>
      <c r="B541" s="4"/>
      <c r="C541" s="4"/>
      <c r="D541" s="4"/>
      <c r="E541" s="4"/>
      <c r="F541" s="4"/>
    </row>
    <row r="542" spans="1:6" ht="12.75">
      <c r="A542" s="4"/>
      <c r="B542" s="4"/>
      <c r="C542" s="4"/>
      <c r="D542" s="4"/>
      <c r="E542" s="4"/>
      <c r="F542" s="4"/>
    </row>
    <row r="543" spans="1:6" ht="12.75">
      <c r="A543" s="4"/>
      <c r="B543" s="4"/>
      <c r="C543" s="4"/>
      <c r="D543" s="4"/>
      <c r="E543" s="4"/>
      <c r="F543" s="4"/>
    </row>
    <row r="544" spans="1:6" ht="12.75">
      <c r="A544" s="4"/>
      <c r="B544" s="4"/>
      <c r="C544" s="4"/>
      <c r="D544" s="4"/>
      <c r="E544" s="4"/>
      <c r="F544" s="4"/>
    </row>
    <row r="545" spans="1:6" ht="12.75">
      <c r="A545" s="4"/>
      <c r="B545" s="4"/>
      <c r="C545" s="4"/>
      <c r="D545" s="4"/>
      <c r="E545" s="4"/>
      <c r="F545" s="4"/>
    </row>
    <row r="546" spans="1:6" ht="12.75">
      <c r="A546" s="4"/>
      <c r="B546" s="4"/>
      <c r="C546" s="4"/>
      <c r="D546" s="4"/>
      <c r="E546" s="4"/>
      <c r="F546" s="4"/>
    </row>
    <row r="547" spans="1:6" ht="12.75">
      <c r="A547" s="4"/>
      <c r="B547" s="4"/>
      <c r="C547" s="4"/>
      <c r="D547" s="4"/>
      <c r="E547" s="4"/>
      <c r="F547" s="4"/>
    </row>
    <row r="548" spans="1:6" ht="12.75">
      <c r="A548" s="4"/>
      <c r="B548" s="4"/>
      <c r="C548" s="4"/>
      <c r="D548" s="4"/>
      <c r="E548" s="4"/>
      <c r="F548" s="4"/>
    </row>
    <row r="549" spans="1:6" ht="12.75">
      <c r="A549" s="4"/>
      <c r="B549" s="4"/>
      <c r="C549" s="4"/>
      <c r="D549" s="4"/>
      <c r="E549" s="4"/>
      <c r="F549" s="4"/>
    </row>
    <row r="550" spans="1:6" ht="12.75">
      <c r="A550" s="4"/>
      <c r="B550" s="4"/>
      <c r="C550" s="4"/>
      <c r="D550" s="4"/>
      <c r="E550" s="4"/>
      <c r="F550" s="4"/>
    </row>
    <row r="551" spans="1:6" ht="12.75">
      <c r="A551" s="4"/>
      <c r="B551" s="4"/>
      <c r="C551" s="4"/>
      <c r="D551" s="4"/>
      <c r="E551" s="4"/>
      <c r="F551" s="4"/>
    </row>
    <row r="552" spans="1:6" ht="12.75">
      <c r="A552" s="4"/>
      <c r="B552" s="4"/>
      <c r="C552" s="4"/>
      <c r="D552" s="4"/>
      <c r="E552" s="4"/>
      <c r="F552" s="4"/>
    </row>
    <row r="553" spans="1:6" ht="12.75">
      <c r="A553" s="4"/>
      <c r="B553" s="4"/>
      <c r="C553" s="4"/>
      <c r="D553" s="4"/>
      <c r="E553" s="4"/>
      <c r="F553" s="4"/>
    </row>
    <row r="554" spans="1:6" ht="12.75">
      <c r="A554" s="4"/>
      <c r="B554" s="4"/>
      <c r="C554" s="4"/>
      <c r="D554" s="4"/>
      <c r="E554" s="4"/>
      <c r="F554" s="4"/>
    </row>
    <row r="555" spans="1:6" ht="12.75">
      <c r="A555" s="4"/>
      <c r="B555" s="4"/>
      <c r="C555" s="4"/>
      <c r="D555" s="4"/>
      <c r="E555" s="4"/>
      <c r="F555" s="4"/>
    </row>
    <row r="556" spans="1:6" ht="12.75">
      <c r="A556" s="4"/>
      <c r="B556" s="4"/>
      <c r="C556" s="4"/>
      <c r="D556" s="4"/>
      <c r="E556" s="4"/>
      <c r="F556" s="4"/>
    </row>
    <row r="557" spans="1:6" ht="12.75">
      <c r="A557" s="4"/>
      <c r="B557" s="4"/>
      <c r="C557" s="4"/>
      <c r="D557" s="4"/>
      <c r="E557" s="4"/>
      <c r="F557" s="4"/>
    </row>
    <row r="558" spans="1:6" ht="12.75">
      <c r="A558" s="4"/>
      <c r="B558" s="4"/>
      <c r="C558" s="4"/>
      <c r="D558" s="4"/>
      <c r="E558" s="4"/>
      <c r="F558" s="4"/>
    </row>
    <row r="559" spans="1:6" ht="12.75">
      <c r="A559" s="4"/>
      <c r="B559" s="4"/>
      <c r="C559" s="4"/>
      <c r="D559" s="4"/>
      <c r="E559" s="4"/>
      <c r="F559" s="4"/>
    </row>
    <row r="560" spans="1:6" ht="12.75">
      <c r="A560" s="4"/>
      <c r="B560" s="4"/>
      <c r="C560" s="4"/>
      <c r="D560" s="4"/>
      <c r="E560" s="4"/>
      <c r="F560" s="4"/>
    </row>
    <row r="561" spans="1:6" ht="12.75">
      <c r="A561" s="4"/>
      <c r="B561" s="4"/>
      <c r="C561" s="4"/>
      <c r="D561" s="4"/>
      <c r="E561" s="4"/>
      <c r="F561" s="4"/>
    </row>
    <row r="562" spans="1:6" ht="12.75">
      <c r="A562" s="4"/>
      <c r="B562" s="4"/>
      <c r="C562" s="4"/>
      <c r="D562" s="4"/>
      <c r="E562" s="4"/>
      <c r="F562" s="4"/>
    </row>
    <row r="563" spans="1:6" ht="12.75">
      <c r="A563" s="4"/>
      <c r="B563" s="4"/>
      <c r="C563" s="4"/>
      <c r="D563" s="4"/>
      <c r="E563" s="4"/>
      <c r="F563" s="4"/>
    </row>
    <row r="564" spans="1:6" ht="12.75">
      <c r="A564" s="4"/>
      <c r="B564" s="4"/>
      <c r="C564" s="4"/>
      <c r="D564" s="4"/>
      <c r="E564" s="4"/>
      <c r="F564" s="4"/>
    </row>
    <row r="565" spans="1:6" ht="12.75">
      <c r="A565" s="4"/>
      <c r="B565" s="4"/>
      <c r="C565" s="4"/>
      <c r="D565" s="4"/>
      <c r="E565" s="4"/>
      <c r="F565" s="4"/>
    </row>
    <row r="566" spans="1:6" ht="12.75">
      <c r="A566" s="4"/>
      <c r="B566" s="4"/>
      <c r="C566" s="4"/>
      <c r="D566" s="4"/>
      <c r="E566" s="4"/>
      <c r="F566" s="4"/>
    </row>
    <row r="567" spans="1:6" ht="12.75">
      <c r="A567" s="4"/>
      <c r="B567" s="4"/>
      <c r="C567" s="4"/>
      <c r="D567" s="4"/>
      <c r="E567" s="4"/>
      <c r="F567" s="4"/>
    </row>
    <row r="568" spans="1:6" ht="12.75">
      <c r="A568" s="4"/>
      <c r="B568" s="4"/>
      <c r="C568" s="4"/>
      <c r="D568" s="4"/>
      <c r="E568" s="4"/>
      <c r="F568" s="4"/>
    </row>
    <row r="569" spans="1:6" ht="12.75">
      <c r="A569" s="4"/>
      <c r="B569" s="4"/>
      <c r="C569" s="4"/>
      <c r="D569" s="4"/>
      <c r="E569" s="4"/>
      <c r="F569" s="4"/>
    </row>
    <row r="570" spans="1:6" ht="12.75">
      <c r="A570" s="4"/>
      <c r="B570" s="4"/>
      <c r="C570" s="4"/>
      <c r="D570" s="4"/>
      <c r="E570" s="4"/>
      <c r="F570" s="4"/>
    </row>
    <row r="571" spans="1:6" ht="12.75">
      <c r="A571" s="4"/>
      <c r="B571" s="4"/>
      <c r="C571" s="4"/>
      <c r="D571" s="4"/>
      <c r="E571" s="4"/>
      <c r="F571" s="4"/>
    </row>
    <row r="572" spans="1:6" ht="12.75">
      <c r="A572" s="4"/>
      <c r="B572" s="4"/>
      <c r="C572" s="4"/>
      <c r="D572" s="4"/>
      <c r="E572" s="4"/>
      <c r="F572" s="4"/>
    </row>
    <row r="573" spans="1:6" ht="12.75">
      <c r="A573" s="4"/>
      <c r="B573" s="4"/>
      <c r="C573" s="4"/>
      <c r="D573" s="4"/>
      <c r="E573" s="4"/>
      <c r="F573" s="4"/>
    </row>
    <row r="574" spans="1:6" ht="12.75">
      <c r="A574" s="4"/>
      <c r="B574" s="4"/>
      <c r="C574" s="4"/>
      <c r="D574" s="4"/>
      <c r="E574" s="4"/>
      <c r="F574" s="4"/>
    </row>
    <row r="575" spans="1:6" ht="12.75">
      <c r="A575" s="4"/>
      <c r="B575" s="4"/>
      <c r="C575" s="4"/>
      <c r="D575" s="4"/>
      <c r="E575" s="4"/>
      <c r="F575" s="4"/>
    </row>
    <row r="576" spans="1:6" ht="12.75">
      <c r="A576" s="4"/>
      <c r="B576" s="4"/>
      <c r="C576" s="4"/>
      <c r="D576" s="4"/>
      <c r="E576" s="4"/>
      <c r="F576" s="4"/>
    </row>
    <row r="577" spans="1:6" ht="12.75">
      <c r="A577" s="4"/>
      <c r="B577" s="4"/>
      <c r="C577" s="4"/>
      <c r="D577" s="4"/>
      <c r="E577" s="4"/>
      <c r="F577" s="4"/>
    </row>
    <row r="578" spans="1:6" ht="12.75">
      <c r="A578" s="4"/>
      <c r="B578" s="4"/>
      <c r="C578" s="4"/>
      <c r="D578" s="4"/>
      <c r="E578" s="4"/>
      <c r="F578" s="4"/>
    </row>
    <row r="579" spans="1:6" ht="12.75">
      <c r="A579" s="4"/>
      <c r="B579" s="4"/>
      <c r="C579" s="4"/>
      <c r="D579" s="4"/>
      <c r="E579" s="4"/>
      <c r="F579" s="4"/>
    </row>
    <row r="580" spans="1:6" ht="12.75">
      <c r="A580" s="4"/>
      <c r="B580" s="4"/>
      <c r="C580" s="4"/>
      <c r="D580" s="4"/>
      <c r="E580" s="4"/>
      <c r="F580" s="4"/>
    </row>
    <row r="581" spans="1:6" ht="12.75">
      <c r="A581" s="4"/>
      <c r="B581" s="4"/>
      <c r="C581" s="4"/>
      <c r="D581" s="4"/>
      <c r="E581" s="4"/>
      <c r="F581" s="4"/>
    </row>
    <row r="582" spans="1:6" ht="12.75">
      <c r="A582" s="4"/>
      <c r="B582" s="4"/>
      <c r="C582" s="4"/>
      <c r="D582" s="4"/>
      <c r="E582" s="4"/>
      <c r="F582" s="4"/>
    </row>
    <row r="583" spans="1:6" ht="12.75">
      <c r="A583" s="4"/>
      <c r="B583" s="4"/>
      <c r="C583" s="4"/>
      <c r="D583" s="4"/>
      <c r="E583" s="4"/>
      <c r="F583" s="4"/>
    </row>
    <row r="584" spans="1:6" ht="12.75">
      <c r="A584" s="4"/>
      <c r="B584" s="4"/>
      <c r="C584" s="4"/>
      <c r="D584" s="4"/>
      <c r="E584" s="4"/>
      <c r="F584" s="4"/>
    </row>
    <row r="585" spans="1:6" ht="12.75">
      <c r="A585" s="4"/>
      <c r="B585" s="4"/>
      <c r="C585" s="4"/>
      <c r="D585" s="4"/>
      <c r="E585" s="4"/>
      <c r="F585" s="4"/>
    </row>
    <row r="586" spans="1:6" ht="12.75">
      <c r="A586" s="4"/>
      <c r="B586" s="4"/>
      <c r="C586" s="4"/>
      <c r="D586" s="4"/>
      <c r="E586" s="4"/>
      <c r="F586" s="4"/>
    </row>
    <row r="587" spans="1:6" ht="12.75">
      <c r="A587" s="4"/>
      <c r="B587" s="4"/>
      <c r="C587" s="4"/>
      <c r="D587" s="4"/>
      <c r="E587" s="4"/>
      <c r="F587" s="4"/>
    </row>
    <row r="588" spans="1:6" ht="12.75">
      <c r="A588" s="4"/>
      <c r="B588" s="4"/>
      <c r="C588" s="4"/>
      <c r="D588" s="4"/>
      <c r="E588" s="4"/>
      <c r="F588" s="4"/>
    </row>
    <row r="589" spans="1:6" ht="12.75">
      <c r="A589" s="4"/>
      <c r="B589" s="4"/>
      <c r="C589" s="4"/>
      <c r="D589" s="4"/>
      <c r="E589" s="4"/>
      <c r="F589" s="4"/>
    </row>
    <row r="590" spans="1:6" ht="12.75">
      <c r="A590" s="4"/>
      <c r="B590" s="4"/>
      <c r="C590" s="4"/>
      <c r="D590" s="4"/>
      <c r="E590" s="4"/>
      <c r="F590" s="4"/>
    </row>
    <row r="591" spans="1:6" ht="12.75">
      <c r="A591" s="4"/>
      <c r="B591" s="4"/>
      <c r="C591" s="4"/>
      <c r="D591" s="4"/>
      <c r="E591" s="4"/>
      <c r="F591" s="4"/>
    </row>
    <row r="592" spans="1:6" ht="12.75">
      <c r="A592" s="4"/>
      <c r="B592" s="4"/>
      <c r="C592" s="4"/>
      <c r="D592" s="4"/>
      <c r="E592" s="4"/>
      <c r="F592" s="4"/>
    </row>
    <row r="593" spans="1:6" ht="12.75">
      <c r="A593" s="4"/>
      <c r="B593" s="4"/>
      <c r="C593" s="4"/>
      <c r="D593" s="4"/>
      <c r="E593" s="4"/>
      <c r="F593" s="4"/>
    </row>
    <row r="594" spans="1:6" ht="12.75">
      <c r="A594" s="4"/>
      <c r="B594" s="4"/>
      <c r="C594" s="4"/>
      <c r="D594" s="4"/>
      <c r="E594" s="4"/>
      <c r="F594" s="4"/>
    </row>
    <row r="595" spans="1:6" ht="12.75">
      <c r="A595" s="4"/>
      <c r="B595" s="4"/>
      <c r="C595" s="4"/>
      <c r="D595" s="4"/>
      <c r="E595" s="4"/>
      <c r="F595" s="4"/>
    </row>
    <row r="596" spans="1:6" ht="12.75">
      <c r="A596" s="4"/>
      <c r="B596" s="4"/>
      <c r="C596" s="4"/>
      <c r="D596" s="4"/>
      <c r="E596" s="4"/>
      <c r="F596" s="4"/>
    </row>
    <row r="597" spans="1:6" ht="12.75">
      <c r="A597" s="4"/>
      <c r="B597" s="4"/>
      <c r="C597" s="4"/>
      <c r="D597" s="4"/>
      <c r="E597" s="4"/>
      <c r="F597" s="4"/>
    </row>
    <row r="598" spans="1:6" ht="12.75">
      <c r="A598" s="4"/>
      <c r="B598" s="4"/>
      <c r="C598" s="4"/>
      <c r="D598" s="4"/>
      <c r="E598" s="4"/>
      <c r="F598" s="4"/>
    </row>
    <row r="599" spans="1:6" ht="12.75">
      <c r="A599" s="4"/>
      <c r="B599" s="4"/>
      <c r="C599" s="4"/>
      <c r="D599" s="4"/>
      <c r="E599" s="4"/>
      <c r="F599" s="4"/>
    </row>
    <row r="600" spans="1:6" ht="12.75">
      <c r="A600" s="4"/>
      <c r="B600" s="4"/>
      <c r="C600" s="4"/>
      <c r="D600" s="4"/>
      <c r="E600" s="4"/>
      <c r="F600" s="4"/>
    </row>
    <row r="601" spans="1:6" ht="12.75">
      <c r="A601" s="4"/>
      <c r="B601" s="4"/>
      <c r="C601" s="4"/>
      <c r="D601" s="4"/>
      <c r="E601" s="4"/>
      <c r="F601" s="4"/>
    </row>
    <row r="602" spans="1:6" ht="12.75">
      <c r="A602" s="4"/>
      <c r="B602" s="4"/>
      <c r="C602" s="4"/>
      <c r="D602" s="4"/>
      <c r="E602" s="4"/>
      <c r="F602" s="4"/>
    </row>
    <row r="603" spans="1:6" ht="12.75">
      <c r="A603" s="4"/>
      <c r="B603" s="4"/>
      <c r="C603" s="4"/>
      <c r="D603" s="4"/>
      <c r="E603" s="4"/>
      <c r="F603" s="4"/>
    </row>
    <row r="604" spans="1:6" ht="12.75">
      <c r="A604" s="4"/>
      <c r="B604" s="4"/>
      <c r="C604" s="4"/>
      <c r="D604" s="4"/>
      <c r="E604" s="4"/>
      <c r="F604" s="4"/>
    </row>
    <row r="605" spans="1:6" ht="12.75">
      <c r="A605" s="4"/>
      <c r="B605" s="4"/>
      <c r="C605" s="4"/>
      <c r="D605" s="4"/>
      <c r="E605" s="4"/>
      <c r="F605" s="4"/>
    </row>
    <row r="606" spans="1:6" ht="12.75">
      <c r="A606" s="4"/>
      <c r="B606" s="4"/>
      <c r="C606" s="4"/>
      <c r="D606" s="4"/>
      <c r="E606" s="4"/>
      <c r="F606" s="4"/>
    </row>
    <row r="607" spans="1:6" ht="12.75">
      <c r="A607" s="4"/>
      <c r="B607" s="4"/>
      <c r="C607" s="4"/>
      <c r="D607" s="4"/>
      <c r="E607" s="4"/>
      <c r="F607" s="4"/>
    </row>
    <row r="608" spans="1:6" ht="12.75">
      <c r="A608" s="4"/>
      <c r="B608" s="4"/>
      <c r="C608" s="4"/>
      <c r="D608" s="4"/>
      <c r="E608" s="4"/>
      <c r="F608" s="4"/>
    </row>
    <row r="609" spans="1:6" ht="12.75">
      <c r="A609" s="4"/>
      <c r="B609" s="4"/>
      <c r="C609" s="4"/>
      <c r="D609" s="4"/>
      <c r="E609" s="4"/>
      <c r="F609" s="4"/>
    </row>
    <row r="610" spans="1:6" ht="12.75">
      <c r="A610" s="4"/>
      <c r="B610" s="4"/>
      <c r="C610" s="4"/>
      <c r="D610" s="4"/>
      <c r="E610" s="4"/>
      <c r="F610" s="4"/>
    </row>
    <row r="611" spans="1:6" ht="12.75">
      <c r="A611" s="4"/>
      <c r="B611" s="4"/>
      <c r="C611" s="4"/>
      <c r="D611" s="4"/>
      <c r="E611" s="4"/>
      <c r="F611" s="4"/>
    </row>
    <row r="612" spans="1:6" ht="12.75">
      <c r="A612" s="4"/>
      <c r="B612" s="4"/>
      <c r="C612" s="4"/>
      <c r="D612" s="4"/>
      <c r="E612" s="4"/>
      <c r="F612" s="4"/>
    </row>
    <row r="613" spans="1:6" ht="12.75">
      <c r="A613" s="4"/>
      <c r="B613" s="4"/>
      <c r="C613" s="4"/>
      <c r="D613" s="4"/>
      <c r="E613" s="4"/>
      <c r="F613" s="4"/>
    </row>
    <row r="614" spans="1:6" ht="12.75">
      <c r="A614" s="4"/>
      <c r="B614" s="4"/>
      <c r="C614" s="4"/>
      <c r="D614" s="4"/>
      <c r="E614" s="4"/>
      <c r="F614" s="4"/>
    </row>
    <row r="615" spans="1:6" ht="12.75">
      <c r="A615" s="4"/>
      <c r="B615" s="4"/>
      <c r="C615" s="4"/>
      <c r="D615" s="4"/>
      <c r="E615" s="4"/>
      <c r="F615" s="4"/>
    </row>
    <row r="616" spans="1:6" ht="12.75">
      <c r="A616" s="4"/>
      <c r="B616" s="4"/>
      <c r="C616" s="4"/>
      <c r="D616" s="4"/>
      <c r="E616" s="4"/>
      <c r="F616" s="4"/>
    </row>
    <row r="617" spans="1:6" ht="12.75">
      <c r="A617" s="4"/>
      <c r="B617" s="4"/>
      <c r="C617" s="4"/>
      <c r="D617" s="4"/>
      <c r="E617" s="4"/>
      <c r="F617" s="4"/>
    </row>
    <row r="618" spans="1:6" ht="12.75">
      <c r="A618" s="4"/>
      <c r="B618" s="4"/>
      <c r="C618" s="4"/>
      <c r="D618" s="4"/>
      <c r="E618" s="4"/>
      <c r="F618" s="4"/>
    </row>
    <row r="619" spans="1:6" ht="12.75">
      <c r="A619" s="4"/>
      <c r="B619" s="4"/>
      <c r="C619" s="4"/>
      <c r="D619" s="4"/>
      <c r="E619" s="4"/>
      <c r="F619" s="4"/>
    </row>
    <row r="620" spans="1:6" ht="12.75">
      <c r="A620" s="4"/>
      <c r="B620" s="4"/>
      <c r="C620" s="4"/>
      <c r="D620" s="4"/>
      <c r="E620" s="4"/>
      <c r="F620" s="4"/>
    </row>
    <row r="621" spans="1:6" ht="12.75">
      <c r="A621" s="4"/>
      <c r="B621" s="4"/>
      <c r="C621" s="4"/>
      <c r="D621" s="4"/>
      <c r="E621" s="4"/>
      <c r="F621" s="4"/>
    </row>
    <row r="622" spans="1:6" ht="12.75">
      <c r="A622" s="4"/>
      <c r="B622" s="4"/>
      <c r="C622" s="4"/>
      <c r="D622" s="4"/>
      <c r="E622" s="4"/>
      <c r="F622" s="4"/>
    </row>
    <row r="623" spans="1:6" ht="12.75">
      <c r="A623" s="4"/>
      <c r="B623" s="4"/>
      <c r="C623" s="4"/>
      <c r="D623" s="4"/>
      <c r="E623" s="4"/>
      <c r="F623" s="4"/>
    </row>
    <row r="624" spans="1:6" ht="12.75">
      <c r="A624" s="4"/>
      <c r="B624" s="4"/>
      <c r="C624" s="4"/>
      <c r="D624" s="4"/>
      <c r="E624" s="4"/>
      <c r="F624" s="4"/>
    </row>
    <row r="625" spans="1:6" ht="12.75">
      <c r="A625" s="4"/>
      <c r="B625" s="4"/>
      <c r="C625" s="4"/>
      <c r="D625" s="4"/>
      <c r="E625" s="4"/>
      <c r="F625" s="4"/>
    </row>
    <row r="626" spans="1:6" ht="12.75">
      <c r="A626" s="4"/>
      <c r="B626" s="4"/>
      <c r="C626" s="4"/>
      <c r="D626" s="4"/>
      <c r="E626" s="4"/>
      <c r="F626" s="4"/>
    </row>
    <row r="627" spans="1:6" ht="12.75">
      <c r="A627" s="4"/>
      <c r="B627" s="4"/>
      <c r="C627" s="4"/>
      <c r="D627" s="4"/>
      <c r="E627" s="4"/>
      <c r="F627" s="4"/>
    </row>
    <row r="628" spans="1:6" ht="12.75">
      <c r="A628" s="4"/>
      <c r="B628" s="4"/>
      <c r="C628" s="4"/>
      <c r="D628" s="4"/>
      <c r="E628" s="4"/>
      <c r="F628" s="4"/>
    </row>
    <row r="629" spans="1:6" ht="12.75">
      <c r="A629" s="4"/>
      <c r="B629" s="4"/>
      <c r="C629" s="4"/>
      <c r="D629" s="4"/>
      <c r="E629" s="4"/>
      <c r="F629" s="4"/>
    </row>
    <row r="630" spans="1:6" ht="12.75">
      <c r="A630" s="4"/>
      <c r="B630" s="4"/>
      <c r="C630" s="4"/>
      <c r="D630" s="4"/>
      <c r="E630" s="4"/>
      <c r="F630" s="4"/>
    </row>
    <row r="631" spans="1:6" ht="12.75">
      <c r="A631" s="4"/>
      <c r="B631" s="4"/>
      <c r="C631" s="4"/>
      <c r="D631" s="4"/>
      <c r="E631" s="4"/>
      <c r="F631" s="4"/>
    </row>
    <row r="632" spans="1:6" ht="12.75">
      <c r="A632" s="4"/>
      <c r="B632" s="4"/>
      <c r="C632" s="4"/>
      <c r="D632" s="4"/>
      <c r="E632" s="4"/>
      <c r="F632" s="4"/>
    </row>
    <row r="633" spans="1:6" ht="12.75">
      <c r="A633" s="4"/>
      <c r="B633" s="4"/>
      <c r="C633" s="4"/>
      <c r="D633" s="4"/>
      <c r="E633" s="4"/>
      <c r="F633" s="4"/>
    </row>
    <row r="634" spans="1:6" ht="12.75">
      <c r="A634" s="4"/>
      <c r="B634" s="4"/>
      <c r="C634" s="4"/>
      <c r="D634" s="4"/>
      <c r="E634" s="4"/>
      <c r="F634" s="4"/>
    </row>
    <row r="635" spans="1:6" ht="12.75">
      <c r="A635" s="4"/>
      <c r="B635" s="4"/>
      <c r="C635" s="4"/>
      <c r="D635" s="4"/>
      <c r="E635" s="4"/>
      <c r="F635" s="4"/>
    </row>
    <row r="636" spans="1:6" ht="12.75">
      <c r="A636" s="4"/>
      <c r="B636" s="4"/>
      <c r="C636" s="4"/>
      <c r="D636" s="4"/>
      <c r="E636" s="4"/>
      <c r="F636" s="4"/>
    </row>
    <row r="637" spans="1:6" ht="12.75">
      <c r="A637" s="4"/>
      <c r="B637" s="4"/>
      <c r="C637" s="4"/>
      <c r="D637" s="4"/>
      <c r="E637" s="4"/>
      <c r="F637" s="4"/>
    </row>
    <row r="638" spans="1:6" ht="12.75">
      <c r="A638" s="4"/>
      <c r="B638" s="4"/>
      <c r="C638" s="4"/>
      <c r="D638" s="4"/>
      <c r="E638" s="4"/>
      <c r="F638" s="4"/>
    </row>
    <row r="639" spans="1:6" ht="12.75">
      <c r="A639" s="4"/>
      <c r="B639" s="4"/>
      <c r="C639" s="4"/>
      <c r="D639" s="4"/>
      <c r="E639" s="4"/>
      <c r="F639" s="4"/>
    </row>
    <row r="640" spans="1:6" ht="12.75">
      <c r="A640" s="4"/>
      <c r="B640" s="4"/>
      <c r="C640" s="4"/>
      <c r="D640" s="4"/>
      <c r="E640" s="4"/>
      <c r="F640" s="4"/>
    </row>
    <row r="641" spans="1:6" ht="12.75">
      <c r="A641" s="4"/>
      <c r="B641" s="4"/>
      <c r="C641" s="4"/>
      <c r="D641" s="4"/>
      <c r="E641" s="4"/>
      <c r="F641" s="4"/>
    </row>
    <row r="642" spans="1:6" ht="12.75">
      <c r="A642" s="4"/>
      <c r="B642" s="4"/>
      <c r="C642" s="4"/>
      <c r="D642" s="4"/>
      <c r="E642" s="4"/>
      <c r="F642" s="4"/>
    </row>
    <row r="643" spans="1:6" ht="12.75">
      <c r="A643" s="4"/>
      <c r="B643" s="4"/>
      <c r="C643" s="4"/>
      <c r="D643" s="4"/>
      <c r="E643" s="4"/>
      <c r="F643" s="4"/>
    </row>
    <row r="644" spans="1:6" ht="12.75">
      <c r="A644" s="4"/>
      <c r="B644" s="4"/>
      <c r="C644" s="4"/>
      <c r="D644" s="4"/>
      <c r="E644" s="4"/>
      <c r="F644" s="4"/>
    </row>
  </sheetData>
  <sheetProtection/>
  <mergeCells count="6">
    <mergeCell ref="G2:I2"/>
    <mergeCell ref="G1:I1"/>
    <mergeCell ref="G4:I4"/>
    <mergeCell ref="A6:I6"/>
    <mergeCell ref="A5:I5"/>
    <mergeCell ref="G3:I3"/>
  </mergeCells>
  <printOptions/>
  <pageMargins left="0.7480314960629921" right="0.1968503937007874" top="0.3937007874015748" bottom="0.3937007874015748" header="0.35433070866141736" footer="0.4724409448818898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6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J57" sqref="J57"/>
    </sheetView>
  </sheetViews>
  <sheetFormatPr defaultColWidth="9.00390625" defaultRowHeight="12.75"/>
  <cols>
    <col min="1" max="1" width="68.125" style="115" customWidth="1"/>
    <col min="2" max="3" width="6.00390625" style="115" customWidth="1"/>
    <col min="4" max="4" width="9.125" style="115" hidden="1" customWidth="1"/>
    <col min="5" max="5" width="12.625" style="115" customWidth="1"/>
    <col min="6" max="6" width="13.25390625" style="115" customWidth="1"/>
    <col min="7" max="7" width="13.875" style="231" customWidth="1"/>
    <col min="8" max="8" width="9.125" style="71" customWidth="1"/>
    <col min="9" max="9" width="9.125" style="206" customWidth="1"/>
    <col min="10" max="10" width="9.625" style="2" bestFit="1" customWidth="1"/>
  </cols>
  <sheetData>
    <row r="1" spans="1:7" ht="12.75" customHeight="1">
      <c r="A1" s="670" t="s">
        <v>3</v>
      </c>
      <c r="B1" s="671"/>
      <c r="C1" s="671"/>
      <c r="D1" s="671"/>
      <c r="E1" s="671"/>
      <c r="F1" s="671"/>
      <c r="G1" s="671"/>
    </row>
    <row r="2" spans="1:7" ht="12.75" customHeight="1">
      <c r="A2" s="670" t="s">
        <v>282</v>
      </c>
      <c r="B2" s="671"/>
      <c r="C2" s="671"/>
      <c r="D2" s="671"/>
      <c r="E2" s="671"/>
      <c r="F2" s="671"/>
      <c r="G2" s="671"/>
    </row>
    <row r="3" spans="1:7" ht="12.75" customHeight="1">
      <c r="A3" s="670" t="s">
        <v>179</v>
      </c>
      <c r="B3" s="671"/>
      <c r="C3" s="671"/>
      <c r="D3" s="671"/>
      <c r="E3" s="671"/>
      <c r="F3" s="671"/>
      <c r="G3" s="671"/>
    </row>
    <row r="4" spans="1:7" ht="14.25" customHeight="1">
      <c r="A4" s="672" t="s">
        <v>486</v>
      </c>
      <c r="B4" s="673"/>
      <c r="C4" s="673"/>
      <c r="D4" s="673"/>
      <c r="E4" s="673"/>
      <c r="F4" s="673"/>
      <c r="G4" s="673"/>
    </row>
    <row r="5" spans="1:8" ht="17.25" customHeight="1">
      <c r="A5" s="662" t="s">
        <v>60</v>
      </c>
      <c r="B5" s="674"/>
      <c r="C5" s="674"/>
      <c r="D5" s="674"/>
      <c r="E5" s="674"/>
      <c r="F5" s="674"/>
      <c r="G5" s="674"/>
      <c r="H5" s="210"/>
    </row>
    <row r="6" spans="1:7" ht="17.25" customHeight="1">
      <c r="A6" s="664" t="s">
        <v>330</v>
      </c>
      <c r="B6" s="674"/>
      <c r="C6" s="674"/>
      <c r="D6" s="674"/>
      <c r="E6" s="674"/>
      <c r="F6" s="674"/>
      <c r="G6" s="674"/>
    </row>
    <row r="7" spans="1:7" ht="17.25" customHeight="1">
      <c r="A7" s="664" t="s">
        <v>817</v>
      </c>
      <c r="B7" s="613"/>
      <c r="C7" s="613"/>
      <c r="D7" s="613"/>
      <c r="E7" s="613"/>
      <c r="F7" s="613"/>
      <c r="G7" s="613"/>
    </row>
    <row r="8" spans="1:7" ht="12.75" customHeight="1">
      <c r="A8" s="228"/>
      <c r="B8" s="178"/>
      <c r="C8" s="178"/>
      <c r="D8" s="229"/>
      <c r="E8" s="229"/>
      <c r="F8" s="229"/>
      <c r="G8" s="400" t="s">
        <v>114</v>
      </c>
    </row>
    <row r="9" spans="1:7" ht="18" customHeight="1">
      <c r="A9" s="386" t="s">
        <v>195</v>
      </c>
      <c r="B9" s="386" t="s">
        <v>26</v>
      </c>
      <c r="C9" s="386" t="s">
        <v>744</v>
      </c>
      <c r="D9" s="387" t="s">
        <v>656</v>
      </c>
      <c r="E9" s="387" t="s">
        <v>709</v>
      </c>
      <c r="F9" s="387" t="s">
        <v>149</v>
      </c>
      <c r="G9" s="387" t="s">
        <v>813</v>
      </c>
    </row>
    <row r="10" spans="1:7" ht="13.5" customHeight="1">
      <c r="A10" s="388">
        <v>1</v>
      </c>
      <c r="B10" s="389" t="s">
        <v>117</v>
      </c>
      <c r="C10" s="389" t="s">
        <v>118</v>
      </c>
      <c r="D10" s="390" t="s">
        <v>25</v>
      </c>
      <c r="E10" s="390" t="s">
        <v>548</v>
      </c>
      <c r="F10" s="390" t="s">
        <v>119</v>
      </c>
      <c r="G10" s="390" t="s">
        <v>57</v>
      </c>
    </row>
    <row r="11" spans="1:10" ht="17.25" customHeight="1">
      <c r="A11" s="391" t="s">
        <v>454</v>
      </c>
      <c r="B11" s="389"/>
      <c r="C11" s="389"/>
      <c r="D11" s="390"/>
      <c r="E11" s="392">
        <f>E12+E19+E22+E26+E31+E33+E35+E38+E42+E44</f>
        <v>153218.2</v>
      </c>
      <c r="F11" s="392">
        <f>F12+F19+F22+F26+F31+F33+F35+F38+F42+F44</f>
        <v>151860</v>
      </c>
      <c r="G11" s="392">
        <f>G12+G19+G22+G26+G31+G33+G35+G38+G42+G44</f>
        <v>131289.1</v>
      </c>
      <c r="J11" s="209"/>
    </row>
    <row r="12" spans="1:10" ht="18" customHeight="1">
      <c r="A12" s="391" t="s">
        <v>61</v>
      </c>
      <c r="B12" s="393" t="s">
        <v>247</v>
      </c>
      <c r="C12" s="384"/>
      <c r="D12" s="394" t="e">
        <f>#REF!+#REF!+#REF!+#REF!+#REF!+#REF!+#REF!+#REF!+#REF!</f>
        <v>#REF!</v>
      </c>
      <c r="E12" s="392">
        <f>E13+E14+E15+E16+E17+E18</f>
        <v>36976.100000000006</v>
      </c>
      <c r="F12" s="392">
        <f>F13+F14+F15+F16+F17+F18</f>
        <v>36522.200000000004</v>
      </c>
      <c r="G12" s="392">
        <f>G13+G14+G15+G16+G17+G18</f>
        <v>36081.700000000004</v>
      </c>
      <c r="I12" s="207"/>
      <c r="J12" s="74"/>
    </row>
    <row r="13" spans="1:13" s="2" customFormat="1" ht="51.75" customHeight="1">
      <c r="A13" s="395" t="s">
        <v>64</v>
      </c>
      <c r="B13" s="384" t="s">
        <v>247</v>
      </c>
      <c r="C13" s="384" t="s">
        <v>249</v>
      </c>
      <c r="D13" s="396"/>
      <c r="E13" s="397">
        <f>9!I8+9!I9+9!I10+9!I11+9!I12+9!I14</f>
        <v>1096.6999999999998</v>
      </c>
      <c r="F13" s="397">
        <f>9!J8+9!J9+9!J10+9!J11+9!J12+9!J14</f>
        <v>1091.6999999999998</v>
      </c>
      <c r="G13" s="397">
        <f>9!K8+9!K9+9!K10+9!K11+9!K12+9!K14</f>
        <v>1058.2</v>
      </c>
      <c r="H13" s="195"/>
      <c r="I13" s="207"/>
      <c r="J13" s="74"/>
      <c r="M13" s="74"/>
    </row>
    <row r="14" spans="1:13" s="2" customFormat="1" ht="51" customHeight="1">
      <c r="A14" s="395" t="s">
        <v>801</v>
      </c>
      <c r="B14" s="384" t="s">
        <v>247</v>
      </c>
      <c r="C14" s="384" t="s">
        <v>250</v>
      </c>
      <c r="D14" s="396"/>
      <c r="E14" s="397">
        <f>9!I18+9!I19+9!I20+9!I21+9!I22+9!I23</f>
        <v>11828</v>
      </c>
      <c r="F14" s="397">
        <f>9!J18+9!J19+9!J20+9!J21+9!J22+9!J23</f>
        <v>11828</v>
      </c>
      <c r="G14" s="397">
        <f>9!K18+9!K19+9!K20+9!K21+9!K22+9!K23</f>
        <v>11466.900000000001</v>
      </c>
      <c r="H14" s="195"/>
      <c r="I14" s="207"/>
      <c r="J14" s="74"/>
      <c r="M14" s="74"/>
    </row>
    <row r="15" spans="1:10" s="2" customFormat="1" ht="34.5" customHeight="1">
      <c r="A15" s="395" t="s">
        <v>407</v>
      </c>
      <c r="B15" s="384" t="s">
        <v>247</v>
      </c>
      <c r="C15" s="384" t="s">
        <v>329</v>
      </c>
      <c r="D15" s="396"/>
      <c r="E15" s="397">
        <f>9!I371+9!I372+9!I373+9!I374+9!I375+9!I376+9!I377+9!I378+9!I385+9!I386+9!I387+9!I388+9!I389+9!I390+9!I391+9!I392</f>
        <v>3764.7000000000003</v>
      </c>
      <c r="F15" s="397">
        <f>9!J371+9!J372+9!J373+9!J374+9!J375+9!J376+9!J377+9!J378+9!J385+9!J386+9!J387+9!J388+9!J389+9!J390+9!J391+9!J392</f>
        <v>3764.7000000000003</v>
      </c>
      <c r="G15" s="397">
        <f>9!K371+9!K372+9!K373+9!K374+9!K375+9!K376+9!K377+9!K378+9!K385+9!K386+9!K387+9!K388+9!K389+9!K390+9!K391+9!K392</f>
        <v>3649.9</v>
      </c>
      <c r="H15" s="195"/>
      <c r="I15" s="207"/>
      <c r="J15" s="74"/>
    </row>
    <row r="16" spans="1:10" s="2" customFormat="1" ht="18.75" customHeight="1">
      <c r="A16" s="395" t="s">
        <v>286</v>
      </c>
      <c r="B16" s="384" t="s">
        <v>247</v>
      </c>
      <c r="C16" s="384" t="s">
        <v>152</v>
      </c>
      <c r="D16" s="396"/>
      <c r="E16" s="397">
        <f>9!I381</f>
        <v>667</v>
      </c>
      <c r="F16" s="397">
        <f>9!J381</f>
        <v>0</v>
      </c>
      <c r="G16" s="397">
        <f>9!K381</f>
        <v>0</v>
      </c>
      <c r="H16" s="195"/>
      <c r="I16" s="207"/>
      <c r="J16" s="74"/>
    </row>
    <row r="17" spans="1:10" s="15" customFormat="1" ht="19.5" customHeight="1">
      <c r="A17" s="395" t="s">
        <v>408</v>
      </c>
      <c r="B17" s="384" t="s">
        <v>247</v>
      </c>
      <c r="C17" s="384" t="s">
        <v>251</v>
      </c>
      <c r="D17" s="375"/>
      <c r="E17" s="397">
        <f>9!I25+9!I26</f>
        <v>135</v>
      </c>
      <c r="F17" s="397">
        <f>9!J25+9!J26</f>
        <v>135</v>
      </c>
      <c r="G17" s="397">
        <f>9!K25+9!K26</f>
        <v>135</v>
      </c>
      <c r="H17" s="211"/>
      <c r="I17" s="208"/>
      <c r="J17" s="141"/>
    </row>
    <row r="18" spans="1:10" s="2" customFormat="1" ht="18" customHeight="1">
      <c r="A18" s="395" t="s">
        <v>409</v>
      </c>
      <c r="B18" s="384" t="s">
        <v>247</v>
      </c>
      <c r="C18" s="384" t="s">
        <v>252</v>
      </c>
      <c r="D18" s="396"/>
      <c r="E18" s="397">
        <f>9!I28+9!I30+9!I31+9!I32+9!I33+9!I35+9!I36+9!I37+9!I38+9!I39+9!I40+9!I41+9!I42+9!I43+9!I44+9!I45+9!I46+9!I47+9!I48+9!I49+9!I51+9!I52+9!I53+9!I54+9!I55+9!I56+9!I57+9!I58+9!I59+9!I60+9!I61+9!I62+9!I63+9!I64</f>
        <v>19484.7</v>
      </c>
      <c r="F18" s="397">
        <f>9!J28+9!J30+9!J31+9!J32+9!J33+9!J35+9!J36+9!J37+9!J38+9!J39+9!J40+9!J41+9!J42+9!J43+9!J44+9!J45+9!J46+9!J47+9!J48+9!J49+9!J51+9!J52+9!J53+9!J54+9!J55+9!J56+9!J57+9!J58+9!J59+9!J60+9!J61+9!J62+9!J63+9!J64</f>
        <v>19702.800000000003</v>
      </c>
      <c r="G18" s="397">
        <f>9!K28+9!K30+9!K31+9!K32+9!K33+9!K35+9!K36+9!K37+9!K38+9!K39+9!K40+9!K41+9!K42+9!K43+9!K44+9!K45+9!K46+9!K47+9!K48+9!K49+9!K51+9!K52+9!K53+9!K54+9!K55+9!K56+9!K57+9!K58+9!K59+9!K60+9!K61+9!K62+9!K63+9!K64</f>
        <v>19771.7</v>
      </c>
      <c r="H18" s="195"/>
      <c r="I18" s="207"/>
      <c r="J18" s="74"/>
    </row>
    <row r="19" spans="1:10" s="2" customFormat="1" ht="18.75" customHeight="1">
      <c r="A19" s="391" t="s">
        <v>451</v>
      </c>
      <c r="B19" s="393" t="s">
        <v>249</v>
      </c>
      <c r="C19" s="384"/>
      <c r="D19" s="396"/>
      <c r="E19" s="392">
        <f>E20+E21</f>
        <v>960.3000000000001</v>
      </c>
      <c r="F19" s="392">
        <f>F20+F21</f>
        <v>944.8000000000001</v>
      </c>
      <c r="G19" s="392">
        <f>G20+G21</f>
        <v>943.8000000000001</v>
      </c>
      <c r="H19" s="195"/>
      <c r="I19" s="206"/>
      <c r="J19" s="74"/>
    </row>
    <row r="20" spans="1:10" s="2" customFormat="1" ht="34.5" customHeight="1">
      <c r="A20" s="395" t="s">
        <v>518</v>
      </c>
      <c r="B20" s="384" t="s">
        <v>249</v>
      </c>
      <c r="C20" s="384" t="s">
        <v>122</v>
      </c>
      <c r="D20" s="396"/>
      <c r="E20" s="397">
        <f>9!I75+9!I76+9!I77+9!I78</f>
        <v>896.8000000000001</v>
      </c>
      <c r="F20" s="397">
        <f>9!J75+9!J76+9!J77+9!J78</f>
        <v>896.8000000000001</v>
      </c>
      <c r="G20" s="397">
        <f>9!K75+9!K76+9!K77+9!K78</f>
        <v>896.8000000000001</v>
      </c>
      <c r="H20" s="195"/>
      <c r="I20" s="206"/>
      <c r="J20" s="74"/>
    </row>
    <row r="21" spans="1:10" s="2" customFormat="1" ht="34.5" customHeight="1">
      <c r="A21" s="395" t="s">
        <v>644</v>
      </c>
      <c r="B21" s="384" t="s">
        <v>249</v>
      </c>
      <c r="C21" s="384" t="s">
        <v>400</v>
      </c>
      <c r="D21" s="396"/>
      <c r="E21" s="397">
        <f>9!I68+9!I69+9!I70+9!I79+9!I80+9!I81+9!I82+9!I83</f>
        <v>63.5</v>
      </c>
      <c r="F21" s="397">
        <f>9!J68+9!J69+9!J70+9!J79+9!J80+9!J81+9!J82+9!J83</f>
        <v>48</v>
      </c>
      <c r="G21" s="397">
        <f>9!K68+9!K69+9!K70+9!K79+9!K80+9!K81+9!K82+9!K83</f>
        <v>47</v>
      </c>
      <c r="H21" s="195"/>
      <c r="I21" s="206"/>
      <c r="J21" s="74"/>
    </row>
    <row r="22" spans="1:10" s="2" customFormat="1" ht="20.25" customHeight="1">
      <c r="A22" s="391" t="s">
        <v>189</v>
      </c>
      <c r="B22" s="393" t="s">
        <v>250</v>
      </c>
      <c r="C22" s="384"/>
      <c r="D22" s="398"/>
      <c r="E22" s="392">
        <f>E23+E24+E25</f>
        <v>32614.6</v>
      </c>
      <c r="F22" s="392">
        <f>F23+F24+F25</f>
        <v>29556</v>
      </c>
      <c r="G22" s="392">
        <f>G23+G24+G25</f>
        <v>5787.5</v>
      </c>
      <c r="H22" s="195"/>
      <c r="I22" s="206"/>
      <c r="J22" s="74"/>
    </row>
    <row r="23" spans="1:10" s="2" customFormat="1" ht="18" customHeight="1">
      <c r="A23" s="395" t="s">
        <v>706</v>
      </c>
      <c r="B23" s="384" t="s">
        <v>250</v>
      </c>
      <c r="C23" s="384" t="s">
        <v>123</v>
      </c>
      <c r="D23" s="396"/>
      <c r="E23" s="397">
        <f>9!I85</f>
        <v>1000</v>
      </c>
      <c r="F23" s="397">
        <f>9!J85</f>
        <v>1000</v>
      </c>
      <c r="G23" s="397">
        <f>9!K85</f>
        <v>1000</v>
      </c>
      <c r="H23" s="195"/>
      <c r="I23" s="206"/>
      <c r="J23" s="74"/>
    </row>
    <row r="24" spans="1:10" s="2" customFormat="1" ht="18.75" customHeight="1">
      <c r="A24" s="395" t="s">
        <v>547</v>
      </c>
      <c r="B24" s="384" t="s">
        <v>250</v>
      </c>
      <c r="C24" s="384" t="s">
        <v>122</v>
      </c>
      <c r="D24" s="396"/>
      <c r="E24" s="397">
        <f>9!I87+9!I88+9!I89+9!I91+9!I93+9!I94+9!I100+9!I103+9!I106+9!I107+9!I108+9!I109+9!I115+9!I116+9!I118+9!I121+9!I126</f>
        <v>29593.6</v>
      </c>
      <c r="F24" s="397">
        <f>9!J87+9!J88+9!J89+9!J91+9!J93+9!J94+9!J100+9!J103+9!J106+9!J107+9!J108+9!J109+9!J115+9!J116+9!J118+9!J121+9!J126</f>
        <v>26425</v>
      </c>
      <c r="G24" s="397">
        <f>9!K87+9!K88+9!K89+9!K91+9!K93+9!K94+9!K100+9!K103+9!K106+9!K107+9!K108+9!K109+9!K115+9!K116+9!K118+9!K121+9!K126</f>
        <v>2648.5</v>
      </c>
      <c r="H24" s="195"/>
      <c r="I24" s="206"/>
      <c r="J24" s="74"/>
    </row>
    <row r="25" spans="1:10" s="2" customFormat="1" ht="21" customHeight="1">
      <c r="A25" s="395" t="s">
        <v>332</v>
      </c>
      <c r="B25" s="384" t="s">
        <v>250</v>
      </c>
      <c r="C25" s="384" t="s">
        <v>604</v>
      </c>
      <c r="D25" s="396"/>
      <c r="E25" s="397">
        <f>9!I128+9!I129+9!I130+9!I132+9!I134+9!I143+9!I145</f>
        <v>2021</v>
      </c>
      <c r="F25" s="397">
        <f>9!J128+9!J129+9!J130+9!J132+9!J134+9!J143+9!J145</f>
        <v>2131</v>
      </c>
      <c r="G25" s="397">
        <f>9!K128+9!K129+9!K130+9!K132+9!K134+9!K143+9!K145</f>
        <v>2139</v>
      </c>
      <c r="H25" s="195"/>
      <c r="I25" s="207"/>
      <c r="J25" s="74"/>
    </row>
    <row r="26" spans="1:9" s="2" customFormat="1" ht="18" customHeight="1">
      <c r="A26" s="391" t="s">
        <v>755</v>
      </c>
      <c r="B26" s="393" t="s">
        <v>124</v>
      </c>
      <c r="C26" s="384"/>
      <c r="D26" s="396"/>
      <c r="E26" s="392">
        <f>E27+E28+E29+E30</f>
        <v>52668.700000000004</v>
      </c>
      <c r="F26" s="392">
        <f>F27+F28+F29+F30</f>
        <v>50092.6</v>
      </c>
      <c r="G26" s="392">
        <f>G27+G28+G29+G30</f>
        <v>54523.6</v>
      </c>
      <c r="H26" s="195"/>
      <c r="I26" s="206"/>
    </row>
    <row r="27" spans="1:8" ht="17.25" customHeight="1">
      <c r="A27" s="395" t="s">
        <v>756</v>
      </c>
      <c r="B27" s="384" t="s">
        <v>124</v>
      </c>
      <c r="C27" s="384" t="s">
        <v>247</v>
      </c>
      <c r="D27" s="398"/>
      <c r="E27" s="397">
        <f>9!I151+9!I152+9!I153+9!I157+9!I159</f>
        <v>4476.5</v>
      </c>
      <c r="F27" s="397">
        <f>9!J151+9!J152+9!J153+9!J157+9!J159</f>
        <v>3371.9</v>
      </c>
      <c r="G27" s="397">
        <f>9!K151+9!K152+9!K153+9!K157+9!K159</f>
        <v>3383.4</v>
      </c>
      <c r="H27" s="195"/>
    </row>
    <row r="28" spans="1:9" s="2" customFormat="1" ht="16.5" customHeight="1">
      <c r="A28" s="395" t="s">
        <v>733</v>
      </c>
      <c r="B28" s="384" t="s">
        <v>124</v>
      </c>
      <c r="C28" s="384" t="s">
        <v>248</v>
      </c>
      <c r="D28" s="396"/>
      <c r="E28" s="397">
        <f>9!I162+9!I163+9!I171+9!I175+9!I181+9!I182+9!I183+9!I184+9!I185+9!I195+9!I197+9!I198+9!I199</f>
        <v>5766.2</v>
      </c>
      <c r="F28" s="397">
        <f>9!J162+9!J163+9!J171+9!J175+9!J181+9!J182+9!J183+9!J184+9!J185+9!J195+9!J197+9!J198+9!J199</f>
        <v>1580</v>
      </c>
      <c r="G28" s="397">
        <f>9!K162+9!K163+9!K171+9!K175+9!K181+9!K182+9!K183+9!K184+9!K185+9!K195+9!K197+9!K198+9!K199</f>
        <v>8585</v>
      </c>
      <c r="H28" s="195"/>
      <c r="I28" s="206"/>
    </row>
    <row r="29" spans="1:9" s="2" customFormat="1" ht="18.75" customHeight="1">
      <c r="A29" s="395" t="s">
        <v>210</v>
      </c>
      <c r="B29" s="384" t="s">
        <v>124</v>
      </c>
      <c r="C29" s="384" t="s">
        <v>249</v>
      </c>
      <c r="D29" s="398"/>
      <c r="E29" s="397">
        <f>9!I205+9!I206+9!I216+9!I217+9!I222+9!I225+9!I226+9!I228+9!I231+9!I232+9!I233+9!I235+9!I236+9!I238+9!I239+9!I240</f>
        <v>13082.1</v>
      </c>
      <c r="F29" s="397">
        <f>9!J205+9!J206+9!J216+9!J217+9!J222+9!J225+9!J226+9!J228+9!J231+9!J232+9!J233+9!J235+9!J236+9!J238+9!J239+9!J240</f>
        <v>14160.8</v>
      </c>
      <c r="G29" s="397">
        <f>9!K205+9!K206+9!K216+9!K217+9!K222+9!K225+9!K226+9!K228+9!K231+9!K232+9!K233+9!K235+9!K236+9!K238+9!K239+9!K240</f>
        <v>12867.2</v>
      </c>
      <c r="H29" s="195"/>
      <c r="I29" s="206"/>
    </row>
    <row r="30" spans="1:9" s="2" customFormat="1" ht="18" customHeight="1">
      <c r="A30" s="395" t="s">
        <v>734</v>
      </c>
      <c r="B30" s="384" t="s">
        <v>124</v>
      </c>
      <c r="C30" s="384" t="s">
        <v>124</v>
      </c>
      <c r="D30" s="398"/>
      <c r="E30" s="397">
        <f>9!I243</f>
        <v>29343.9</v>
      </c>
      <c r="F30" s="397">
        <f>9!J243</f>
        <v>30979.9</v>
      </c>
      <c r="G30" s="397">
        <f>9!K243</f>
        <v>29688</v>
      </c>
      <c r="H30" s="195"/>
      <c r="I30" s="206"/>
    </row>
    <row r="31" spans="1:9" s="2" customFormat="1" ht="19.5" customHeight="1">
      <c r="A31" s="391" t="s">
        <v>235</v>
      </c>
      <c r="B31" s="393" t="s">
        <v>329</v>
      </c>
      <c r="C31" s="384"/>
      <c r="D31" s="396"/>
      <c r="E31" s="392">
        <f>E32</f>
        <v>0</v>
      </c>
      <c r="F31" s="392">
        <f>F32</f>
        <v>1000</v>
      </c>
      <c r="G31" s="392">
        <f>G32</f>
        <v>0</v>
      </c>
      <c r="H31" s="195"/>
      <c r="I31" s="206"/>
    </row>
    <row r="32" spans="1:8" ht="19.5" customHeight="1">
      <c r="A32" s="395" t="s">
        <v>236</v>
      </c>
      <c r="B32" s="384" t="s">
        <v>329</v>
      </c>
      <c r="C32" s="384" t="s">
        <v>124</v>
      </c>
      <c r="D32" s="398"/>
      <c r="E32" s="397">
        <f>9!I258+9!I259+9!I260+9!I261+9!I263</f>
        <v>0</v>
      </c>
      <c r="F32" s="397">
        <f>9!J258+9!J259+9!J260+9!J261+9!J263</f>
        <v>1000</v>
      </c>
      <c r="G32" s="397">
        <f>9!K258+9!K259+9!K260+9!K261+9!K263</f>
        <v>0</v>
      </c>
      <c r="H32" s="195"/>
    </row>
    <row r="33" spans="1:8" ht="18" customHeight="1">
      <c r="A33" s="391" t="s">
        <v>594</v>
      </c>
      <c r="B33" s="393" t="s">
        <v>152</v>
      </c>
      <c r="C33" s="384"/>
      <c r="D33" s="397"/>
      <c r="E33" s="392">
        <f>E34</f>
        <v>10</v>
      </c>
      <c r="F33" s="392">
        <f>F34</f>
        <v>70</v>
      </c>
      <c r="G33" s="392">
        <f>G34</f>
        <v>75</v>
      </c>
      <c r="H33" s="195"/>
    </row>
    <row r="34" spans="1:8" ht="19.5" customHeight="1">
      <c r="A34" s="395" t="s">
        <v>689</v>
      </c>
      <c r="B34" s="384" t="s">
        <v>152</v>
      </c>
      <c r="C34" s="384" t="s">
        <v>152</v>
      </c>
      <c r="D34" s="398"/>
      <c r="E34" s="397">
        <f>9!I267+9!I268+9!I269</f>
        <v>10</v>
      </c>
      <c r="F34" s="397">
        <f>9!J267+9!J268+9!J269</f>
        <v>70</v>
      </c>
      <c r="G34" s="397">
        <f>9!K267+9!K268+9!K269</f>
        <v>75</v>
      </c>
      <c r="H34" s="195"/>
    </row>
    <row r="35" spans="1:8" ht="18.75" customHeight="1">
      <c r="A35" s="391" t="s">
        <v>613</v>
      </c>
      <c r="B35" s="393" t="s">
        <v>123</v>
      </c>
      <c r="C35" s="384"/>
      <c r="D35" s="398"/>
      <c r="E35" s="392">
        <f>E36+E37</f>
        <v>20369.999999999996</v>
      </c>
      <c r="F35" s="392">
        <f>F36+F37</f>
        <v>20411.6</v>
      </c>
      <c r="G35" s="392">
        <f>G36+G37</f>
        <v>20502.6</v>
      </c>
      <c r="H35" s="195"/>
    </row>
    <row r="36" spans="1:8" ht="18.75" customHeight="1">
      <c r="A36" s="395" t="s">
        <v>707</v>
      </c>
      <c r="B36" s="384" t="s">
        <v>123</v>
      </c>
      <c r="C36" s="384" t="s">
        <v>247</v>
      </c>
      <c r="D36" s="398"/>
      <c r="E36" s="397">
        <f>9!I271+9!I273+9!I282+9!I283+9!I284+9!I285+9!I286+9!I287+9!I288+9!I289+9!I290+9!I291+9!I292+9!I293+9!I294+9!I295+9!I297+9!I298+9!I299+9!I300+9!I301+9!I302+9!I303+9!I304+9!I305+9!I306+9!I307+9!I308+9!I309</f>
        <v>19823.999999999996</v>
      </c>
      <c r="F36" s="397">
        <f>9!J271+9!J273+9!J282+9!J283+9!J284+9!J285+9!J286+9!J287+9!J288+9!J289+9!J290+9!J291+9!J292+9!J293+9!J294+9!J295+9!J297+9!J298+9!J299+9!J300+9!J301+9!J302+9!J303+9!J304+9!J305+9!J306+9!J307+9!J308+9!J309</f>
        <v>19631.6</v>
      </c>
      <c r="G36" s="397">
        <f>9!K271+9!K273+9!K282+9!K283+9!K284+9!K285+9!K286+9!K287+9!K288+9!K289+9!K290+9!K291+9!K292+9!K293+9!K294+9!K295+9!K297+9!K298+9!K299+9!K300+9!K301+9!K302+9!K303+9!K304+9!K305+9!K306+9!K307+9!K308+9!K309</f>
        <v>19722.6</v>
      </c>
      <c r="H36" s="195"/>
    </row>
    <row r="37" spans="1:8" ht="19.5" customHeight="1">
      <c r="A37" s="395" t="s">
        <v>735</v>
      </c>
      <c r="B37" s="384" t="s">
        <v>123</v>
      </c>
      <c r="C37" s="384" t="s">
        <v>250</v>
      </c>
      <c r="D37" s="398"/>
      <c r="E37" s="397">
        <f>9!I314+9!I315</f>
        <v>546</v>
      </c>
      <c r="F37" s="397">
        <f>9!J314+9!J315</f>
        <v>780</v>
      </c>
      <c r="G37" s="397">
        <f>9!K314+9!K315</f>
        <v>780</v>
      </c>
      <c r="H37" s="195"/>
    </row>
    <row r="38" spans="1:8" ht="18" customHeight="1">
      <c r="A38" s="391" t="s">
        <v>625</v>
      </c>
      <c r="B38" s="393" t="s">
        <v>153</v>
      </c>
      <c r="C38" s="399"/>
      <c r="D38" s="398"/>
      <c r="E38" s="392">
        <f>E39+E40+E41</f>
        <v>5025.3</v>
      </c>
      <c r="F38" s="392">
        <f>F39+F40+F41</f>
        <v>8566.3</v>
      </c>
      <c r="G38" s="392">
        <f>G39+G40+G41</f>
        <v>8636.3</v>
      </c>
      <c r="H38" s="195"/>
    </row>
    <row r="39" spans="1:8" ht="18" customHeight="1">
      <c r="A39" s="395" t="s">
        <v>72</v>
      </c>
      <c r="B39" s="384" t="s">
        <v>153</v>
      </c>
      <c r="C39" s="384" t="s">
        <v>247</v>
      </c>
      <c r="D39" s="384" t="s">
        <v>250</v>
      </c>
      <c r="E39" s="397">
        <f>9!I319</f>
        <v>513.6</v>
      </c>
      <c r="F39" s="397">
        <f>9!J319</f>
        <v>513.6</v>
      </c>
      <c r="G39" s="397">
        <f>9!K319</f>
        <v>513.6</v>
      </c>
      <c r="H39" s="195"/>
    </row>
    <row r="40" spans="1:7" ht="18" customHeight="1">
      <c r="A40" s="395" t="s">
        <v>45</v>
      </c>
      <c r="B40" s="384" t="s">
        <v>153</v>
      </c>
      <c r="C40" s="384" t="s">
        <v>249</v>
      </c>
      <c r="D40" s="398"/>
      <c r="E40" s="397">
        <f>9!I321+9!I323+9!I329+9!I330+9!I331+9!I332+9!I333</f>
        <v>699.7</v>
      </c>
      <c r="F40" s="397">
        <f>9!J321+9!J323+9!J329+9!J330+9!J331+9!J332+9!J333</f>
        <v>699.7</v>
      </c>
      <c r="G40" s="397">
        <f>9!K321+9!K323+9!K329+9!K330+9!K331+9!K332+9!K333</f>
        <v>699.7</v>
      </c>
    </row>
    <row r="41" spans="1:7" ht="17.25" customHeight="1">
      <c r="A41" s="185" t="s">
        <v>338</v>
      </c>
      <c r="B41" s="384" t="s">
        <v>153</v>
      </c>
      <c r="C41" s="384" t="s">
        <v>250</v>
      </c>
      <c r="D41" s="398"/>
      <c r="E41" s="397">
        <f>9!I325+9!I326+9!I327</f>
        <v>3812</v>
      </c>
      <c r="F41" s="397">
        <f>9!J325+9!J326+9!J327</f>
        <v>7353</v>
      </c>
      <c r="G41" s="397">
        <f>9!K325+9!K326+9!K327</f>
        <v>7423</v>
      </c>
    </row>
    <row r="42" spans="1:8" ht="18.75" customHeight="1">
      <c r="A42" s="391" t="s">
        <v>589</v>
      </c>
      <c r="B42" s="393" t="s">
        <v>251</v>
      </c>
      <c r="C42" s="399"/>
      <c r="D42" s="398"/>
      <c r="E42" s="392">
        <f>E43</f>
        <v>2905</v>
      </c>
      <c r="F42" s="392">
        <f>F43</f>
        <v>2777</v>
      </c>
      <c r="G42" s="392">
        <f>G43</f>
        <v>2787</v>
      </c>
      <c r="H42" s="195"/>
    </row>
    <row r="43" spans="1:8" ht="17.25" customHeight="1">
      <c r="A43" s="395" t="s">
        <v>650</v>
      </c>
      <c r="B43" s="384" t="s">
        <v>251</v>
      </c>
      <c r="C43" s="384" t="s">
        <v>247</v>
      </c>
      <c r="D43" s="384" t="s">
        <v>250</v>
      </c>
      <c r="E43" s="397">
        <f>9!I336+9!I337+9!I339+9!I340+9!I341+9!I343+9!I345+9!I346+9!I347+9!I349+9!I353+9!I354</f>
        <v>2905</v>
      </c>
      <c r="F43" s="397">
        <f>9!J336+9!J337+9!J339+9!J341+9!J343+9!J345+9!J346+9!J347+9!J349+9!J353+9!J354</f>
        <v>2777</v>
      </c>
      <c r="G43" s="397">
        <f>9!K336+9!K337+9!K339+9!K341+9!K343+9!K345+9!K346+9!K347+9!K349+9!K353+9!K354</f>
        <v>2787</v>
      </c>
      <c r="H43" s="195"/>
    </row>
    <row r="44" spans="1:8" ht="19.5" customHeight="1">
      <c r="A44" s="391" t="s">
        <v>590</v>
      </c>
      <c r="B44" s="393" t="s">
        <v>252</v>
      </c>
      <c r="C44" s="399"/>
      <c r="D44" s="398"/>
      <c r="E44" s="392">
        <f>E45</f>
        <v>1688.2</v>
      </c>
      <c r="F44" s="392">
        <f>F45</f>
        <v>1919.5</v>
      </c>
      <c r="G44" s="392">
        <f>G45</f>
        <v>1951.6</v>
      </c>
      <c r="H44" s="195"/>
    </row>
    <row r="45" spans="1:8" ht="18" customHeight="1">
      <c r="A45" s="395" t="s">
        <v>591</v>
      </c>
      <c r="B45" s="384" t="s">
        <v>252</v>
      </c>
      <c r="C45" s="384" t="s">
        <v>247</v>
      </c>
      <c r="D45" s="384" t="s">
        <v>250</v>
      </c>
      <c r="E45" s="397">
        <f>9!I396</f>
        <v>1688.2</v>
      </c>
      <c r="F45" s="397">
        <f>9!J396</f>
        <v>1919.5</v>
      </c>
      <c r="G45" s="397">
        <f>9!K396</f>
        <v>1951.6</v>
      </c>
      <c r="H45" s="195"/>
    </row>
    <row r="46" spans="1:7" ht="12.75">
      <c r="A46" s="4"/>
      <c r="B46" s="4"/>
      <c r="C46" s="4"/>
      <c r="G46" s="230"/>
    </row>
    <row r="47" spans="1:7" ht="12.75">
      <c r="A47" s="4"/>
      <c r="B47" s="4"/>
      <c r="C47" s="4"/>
      <c r="G47" s="230"/>
    </row>
    <row r="48" spans="1:3" ht="12.75">
      <c r="A48" s="4"/>
      <c r="B48" s="4"/>
      <c r="C48" s="4"/>
    </row>
    <row r="49" spans="1:3" ht="12.75">
      <c r="A49" s="4"/>
      <c r="B49" s="4"/>
      <c r="C49" s="4"/>
    </row>
    <row r="50" spans="1:3" ht="15.75">
      <c r="A50" s="96"/>
      <c r="B50" s="4"/>
      <c r="C50" s="4"/>
    </row>
    <row r="51" spans="1:3" ht="12.75">
      <c r="A51" s="4"/>
      <c r="B51" s="4"/>
      <c r="C51" s="4"/>
    </row>
    <row r="52" spans="1:3" ht="12.75">
      <c r="A52" s="4"/>
      <c r="B52" s="4"/>
      <c r="C52" s="4"/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  <row r="70" spans="1:3" ht="12.75">
      <c r="A70" s="4"/>
      <c r="B70" s="4"/>
      <c r="C70" s="4"/>
    </row>
    <row r="71" spans="1:3" ht="12.75">
      <c r="A71" s="4"/>
      <c r="B71" s="4"/>
      <c r="C71" s="4"/>
    </row>
    <row r="72" spans="1:3" ht="12.75">
      <c r="A72" s="4"/>
      <c r="B72" s="4"/>
      <c r="C72" s="4"/>
    </row>
    <row r="73" spans="1:3" ht="12.75">
      <c r="A73" s="4"/>
      <c r="B73" s="4"/>
      <c r="C73" s="4"/>
    </row>
    <row r="74" spans="1:3" ht="12.75">
      <c r="A74" s="4"/>
      <c r="B74" s="4"/>
      <c r="C74" s="4"/>
    </row>
    <row r="75" spans="1:3" ht="12.75">
      <c r="A75" s="4"/>
      <c r="B75" s="4"/>
      <c r="C75" s="4"/>
    </row>
    <row r="76" spans="1:3" ht="12.75">
      <c r="A76" s="4"/>
      <c r="B76" s="4"/>
      <c r="C76" s="4"/>
    </row>
    <row r="77" spans="1:3" ht="12.75">
      <c r="A77" s="4"/>
      <c r="B77" s="4"/>
      <c r="C77" s="4"/>
    </row>
    <row r="78" spans="1:3" ht="12.75">
      <c r="A78" s="4"/>
      <c r="B78" s="4"/>
      <c r="C78" s="4"/>
    </row>
    <row r="79" spans="1:3" ht="12.75">
      <c r="A79" s="4"/>
      <c r="B79" s="4"/>
      <c r="C79" s="4"/>
    </row>
    <row r="80" spans="1:3" ht="12.75">
      <c r="A80" s="4"/>
      <c r="B80" s="4"/>
      <c r="C80" s="4"/>
    </row>
    <row r="81" spans="1:3" ht="12.75">
      <c r="A81" s="4"/>
      <c r="B81" s="4"/>
      <c r="C81" s="4"/>
    </row>
    <row r="82" spans="1:3" ht="12.75">
      <c r="A82" s="4"/>
      <c r="B82" s="4"/>
      <c r="C82" s="4"/>
    </row>
    <row r="83" spans="1:3" ht="12.75">
      <c r="A83" s="4"/>
      <c r="B83" s="4"/>
      <c r="C83" s="4"/>
    </row>
    <row r="84" spans="1:3" ht="12.75">
      <c r="A84" s="4"/>
      <c r="B84" s="4"/>
      <c r="C84" s="4"/>
    </row>
    <row r="85" spans="1:3" ht="12.75">
      <c r="A85" s="4"/>
      <c r="B85" s="4"/>
      <c r="C85" s="4"/>
    </row>
    <row r="86" spans="1:3" ht="12.75">
      <c r="A86" s="4"/>
      <c r="B86" s="4"/>
      <c r="C86" s="4"/>
    </row>
    <row r="87" spans="1:3" ht="12.75">
      <c r="A87" s="4"/>
      <c r="B87" s="4"/>
      <c r="C87" s="4"/>
    </row>
    <row r="88" spans="1:3" ht="12.75">
      <c r="A88" s="4"/>
      <c r="B88" s="4"/>
      <c r="C88" s="4"/>
    </row>
    <row r="89" spans="1:3" ht="12.75">
      <c r="A89" s="4"/>
      <c r="B89" s="4"/>
      <c r="C89" s="4"/>
    </row>
    <row r="90" spans="1:3" ht="12.75">
      <c r="A90" s="4"/>
      <c r="B90" s="4"/>
      <c r="C90" s="4"/>
    </row>
    <row r="91" spans="1:3" ht="12.75">
      <c r="A91" s="4"/>
      <c r="B91" s="4"/>
      <c r="C91" s="4"/>
    </row>
    <row r="92" spans="1:3" ht="12.75">
      <c r="A92" s="4"/>
      <c r="B92" s="4"/>
      <c r="C92" s="4"/>
    </row>
    <row r="93" spans="1:3" ht="12.75">
      <c r="A93" s="4"/>
      <c r="B93" s="4"/>
      <c r="C93" s="4"/>
    </row>
    <row r="94" spans="1:3" ht="12.75">
      <c r="A94" s="4"/>
      <c r="B94" s="4"/>
      <c r="C94" s="4"/>
    </row>
    <row r="95" spans="1:3" ht="12.75">
      <c r="A95" s="4"/>
      <c r="B95" s="4"/>
      <c r="C95" s="4"/>
    </row>
    <row r="96" spans="1:3" ht="12.75">
      <c r="A96" s="4"/>
      <c r="B96" s="4"/>
      <c r="C96" s="4"/>
    </row>
    <row r="97" spans="1:3" ht="12.75">
      <c r="A97" s="4"/>
      <c r="B97" s="4"/>
      <c r="C97" s="4"/>
    </row>
    <row r="98" spans="1:3" ht="12.75">
      <c r="A98" s="4"/>
      <c r="B98" s="4"/>
      <c r="C98" s="4"/>
    </row>
    <row r="99" spans="1:3" ht="12.75">
      <c r="A99" s="4"/>
      <c r="B99" s="4"/>
      <c r="C99" s="4"/>
    </row>
    <row r="100" spans="1:3" ht="12.75">
      <c r="A100" s="4"/>
      <c r="B100" s="4"/>
      <c r="C100" s="4"/>
    </row>
    <row r="101" spans="1:3" ht="12.75">
      <c r="A101" s="4"/>
      <c r="B101" s="4"/>
      <c r="C101" s="4"/>
    </row>
    <row r="102" spans="1:3" ht="12.75">
      <c r="A102" s="4"/>
      <c r="B102" s="4"/>
      <c r="C102" s="4"/>
    </row>
    <row r="103" spans="1:3" ht="12.75">
      <c r="A103" s="4"/>
      <c r="B103" s="4"/>
      <c r="C103" s="4"/>
    </row>
    <row r="104" spans="1:3" ht="12.75">
      <c r="A104" s="4"/>
      <c r="B104" s="4"/>
      <c r="C104" s="4"/>
    </row>
    <row r="105" spans="1:3" ht="12.75">
      <c r="A105" s="4"/>
      <c r="B105" s="4"/>
      <c r="C105" s="4"/>
    </row>
    <row r="106" spans="1:3" ht="12.75">
      <c r="A106" s="4"/>
      <c r="B106" s="4"/>
      <c r="C106" s="4"/>
    </row>
    <row r="107" spans="1:3" ht="12.75">
      <c r="A107" s="4"/>
      <c r="B107" s="4"/>
      <c r="C107" s="4"/>
    </row>
    <row r="108" spans="1:3" ht="12.75">
      <c r="A108" s="4"/>
      <c r="B108" s="4"/>
      <c r="C108" s="4"/>
    </row>
    <row r="109" spans="1:3" ht="12.75">
      <c r="A109" s="4"/>
      <c r="B109" s="4"/>
      <c r="C109" s="4"/>
    </row>
    <row r="110" spans="1:3" ht="12.75">
      <c r="A110" s="4"/>
      <c r="B110" s="4"/>
      <c r="C110" s="4"/>
    </row>
    <row r="111" spans="1:3" ht="12.75">
      <c r="A111" s="4"/>
      <c r="B111" s="4"/>
      <c r="C111" s="4"/>
    </row>
    <row r="112" spans="1:3" ht="12.75">
      <c r="A112" s="4"/>
      <c r="B112" s="4"/>
      <c r="C112" s="4"/>
    </row>
    <row r="113" spans="1:3" ht="12.75">
      <c r="A113" s="4"/>
      <c r="B113" s="4"/>
      <c r="C113" s="4"/>
    </row>
    <row r="114" spans="1:3" ht="12.75">
      <c r="A114" s="4"/>
      <c r="B114" s="4"/>
      <c r="C114" s="4"/>
    </row>
    <row r="115" spans="1:3" ht="12.75">
      <c r="A115" s="4"/>
      <c r="B115" s="4"/>
      <c r="C115" s="4"/>
    </row>
    <row r="116" spans="1:3" ht="12.75">
      <c r="A116" s="4"/>
      <c r="B116" s="4"/>
      <c r="C116" s="4"/>
    </row>
    <row r="117" spans="1:3" ht="12.75">
      <c r="A117" s="4"/>
      <c r="B117" s="4"/>
      <c r="C117" s="4"/>
    </row>
    <row r="118" spans="1:3" ht="12.75">
      <c r="A118" s="4"/>
      <c r="B118" s="4"/>
      <c r="C118" s="4"/>
    </row>
    <row r="119" spans="1:3" ht="12.75">
      <c r="A119" s="4"/>
      <c r="B119" s="4"/>
      <c r="C119" s="4"/>
    </row>
    <row r="120" spans="1:3" ht="12.75">
      <c r="A120" s="4"/>
      <c r="B120" s="4"/>
      <c r="C120" s="4"/>
    </row>
    <row r="121" spans="1:3" ht="12.75">
      <c r="A121" s="4"/>
      <c r="B121" s="4"/>
      <c r="C121" s="4"/>
    </row>
    <row r="122" spans="1:3" ht="12.75">
      <c r="A122" s="4"/>
      <c r="B122" s="4"/>
      <c r="C122" s="4"/>
    </row>
    <row r="123" spans="1:3" ht="12.75">
      <c r="A123" s="4"/>
      <c r="B123" s="4"/>
      <c r="C123" s="4"/>
    </row>
    <row r="124" spans="1:3" ht="12.75">
      <c r="A124" s="4"/>
      <c r="B124" s="4"/>
      <c r="C124" s="4"/>
    </row>
    <row r="125" spans="1:3" ht="12.75">
      <c r="A125" s="4"/>
      <c r="B125" s="4"/>
      <c r="C125" s="4"/>
    </row>
    <row r="126" spans="1:3" ht="12.75">
      <c r="A126" s="4"/>
      <c r="B126" s="4"/>
      <c r="C126" s="4"/>
    </row>
    <row r="127" spans="1:3" ht="12.75">
      <c r="A127" s="4"/>
      <c r="B127" s="4"/>
      <c r="C127" s="4"/>
    </row>
    <row r="128" spans="1:3" ht="12.75">
      <c r="A128" s="4"/>
      <c r="B128" s="4"/>
      <c r="C128" s="4"/>
    </row>
    <row r="129" spans="1:3" ht="12.75">
      <c r="A129" s="4"/>
      <c r="B129" s="4"/>
      <c r="C129" s="4"/>
    </row>
    <row r="130" spans="1:3" ht="12.75">
      <c r="A130" s="4"/>
      <c r="B130" s="4"/>
      <c r="C130" s="4"/>
    </row>
    <row r="131" spans="1:3" ht="12.75">
      <c r="A131" s="4"/>
      <c r="B131" s="4"/>
      <c r="C131" s="4"/>
    </row>
    <row r="132" spans="1:3" ht="12.75">
      <c r="A132" s="4"/>
      <c r="B132" s="4"/>
      <c r="C132" s="4"/>
    </row>
    <row r="133" spans="1:3" ht="12.75">
      <c r="A133" s="4"/>
      <c r="B133" s="4"/>
      <c r="C133" s="4"/>
    </row>
    <row r="134" spans="1:3" ht="12.75">
      <c r="A134" s="4"/>
      <c r="B134" s="4"/>
      <c r="C134" s="4"/>
    </row>
    <row r="135" spans="1:3" ht="12.75">
      <c r="A135" s="4"/>
      <c r="B135" s="4"/>
      <c r="C135" s="4"/>
    </row>
    <row r="136" spans="1:3" ht="12.75">
      <c r="A136" s="4"/>
      <c r="B136" s="4"/>
      <c r="C136" s="4"/>
    </row>
    <row r="137" spans="1:3" ht="12.75">
      <c r="A137" s="4"/>
      <c r="B137" s="4"/>
      <c r="C137" s="4"/>
    </row>
    <row r="138" spans="1:3" ht="12.75">
      <c r="A138" s="4"/>
      <c r="B138" s="4"/>
      <c r="C138" s="4"/>
    </row>
    <row r="139" spans="1:3" ht="12.75">
      <c r="A139" s="4"/>
      <c r="B139" s="4"/>
      <c r="C139" s="4"/>
    </row>
    <row r="140" spans="1:3" ht="12.75">
      <c r="A140" s="4"/>
      <c r="B140" s="4"/>
      <c r="C140" s="4"/>
    </row>
    <row r="141" spans="1:3" ht="12.75">
      <c r="A141" s="4"/>
      <c r="B141" s="4"/>
      <c r="C141" s="4"/>
    </row>
    <row r="142" spans="1:3" ht="12.75">
      <c r="A142" s="4"/>
      <c r="B142" s="4"/>
      <c r="C142" s="4"/>
    </row>
    <row r="143" spans="1:3" ht="12.75">
      <c r="A143" s="4"/>
      <c r="B143" s="4"/>
      <c r="C143" s="4"/>
    </row>
    <row r="144" spans="1:3" ht="12.75">
      <c r="A144" s="4"/>
      <c r="B144" s="4"/>
      <c r="C144" s="4"/>
    </row>
    <row r="145" spans="1:3" ht="12.75">
      <c r="A145" s="4"/>
      <c r="B145" s="4"/>
      <c r="C145" s="4"/>
    </row>
    <row r="146" spans="1:3" ht="12.75">
      <c r="A146" s="4"/>
      <c r="B146" s="4"/>
      <c r="C146" s="4"/>
    </row>
    <row r="147" spans="1:3" ht="12.75">
      <c r="A147" s="4"/>
      <c r="B147" s="4"/>
      <c r="C147" s="4"/>
    </row>
    <row r="148" spans="1:3" ht="12.75">
      <c r="A148" s="4"/>
      <c r="B148" s="4"/>
      <c r="C148" s="4"/>
    </row>
    <row r="149" spans="1:3" ht="12.75">
      <c r="A149" s="4"/>
      <c r="B149" s="4"/>
      <c r="C149" s="4"/>
    </row>
    <row r="150" spans="1:3" ht="12.75">
      <c r="A150" s="4"/>
      <c r="B150" s="4"/>
      <c r="C150" s="4"/>
    </row>
    <row r="151" spans="1:3" ht="12.75">
      <c r="A151" s="4"/>
      <c r="B151" s="4"/>
      <c r="C151" s="4"/>
    </row>
    <row r="152" spans="1:3" ht="12.75">
      <c r="A152" s="4"/>
      <c r="B152" s="4"/>
      <c r="C152" s="4"/>
    </row>
    <row r="153" spans="1:3" ht="12.75">
      <c r="A153" s="4"/>
      <c r="B153" s="4"/>
      <c r="C153" s="4"/>
    </row>
    <row r="154" spans="1:3" ht="12.75">
      <c r="A154" s="4"/>
      <c r="B154" s="4"/>
      <c r="C154" s="4"/>
    </row>
    <row r="155" spans="1:3" ht="12.75">
      <c r="A155" s="4"/>
      <c r="B155" s="4"/>
      <c r="C155" s="4"/>
    </row>
    <row r="156" spans="1:3" ht="12.75">
      <c r="A156" s="4"/>
      <c r="B156" s="4"/>
      <c r="C156" s="4"/>
    </row>
    <row r="157" spans="1:3" ht="12.75">
      <c r="A157" s="4"/>
      <c r="B157" s="4"/>
      <c r="C157" s="4"/>
    </row>
    <row r="158" spans="1:3" ht="12.75">
      <c r="A158" s="4"/>
      <c r="B158" s="4"/>
      <c r="C158" s="4"/>
    </row>
    <row r="159" spans="1:3" ht="12.75">
      <c r="A159" s="4"/>
      <c r="B159" s="4"/>
      <c r="C159" s="4"/>
    </row>
    <row r="160" spans="1:3" ht="12.75">
      <c r="A160" s="4"/>
      <c r="B160" s="4"/>
      <c r="C160" s="4"/>
    </row>
    <row r="161" spans="1:3" ht="12.75">
      <c r="A161" s="4"/>
      <c r="B161" s="4"/>
      <c r="C161" s="4"/>
    </row>
    <row r="162" spans="1:3" ht="12.75">
      <c r="A162" s="4"/>
      <c r="B162" s="4"/>
      <c r="C162" s="4"/>
    </row>
    <row r="163" spans="1:3" ht="12.75">
      <c r="A163" s="4"/>
      <c r="B163" s="4"/>
      <c r="C163" s="4"/>
    </row>
    <row r="164" spans="1:3" ht="12.75">
      <c r="A164" s="4"/>
      <c r="B164" s="4"/>
      <c r="C164" s="4"/>
    </row>
    <row r="165" spans="1:3" ht="12.75">
      <c r="A165" s="4"/>
      <c r="B165" s="4"/>
      <c r="C165" s="4"/>
    </row>
    <row r="166" spans="1:3" ht="12.75">
      <c r="A166" s="4"/>
      <c r="B166" s="4"/>
      <c r="C166" s="4"/>
    </row>
    <row r="167" spans="1:3" ht="12.75">
      <c r="A167" s="4"/>
      <c r="B167" s="4"/>
      <c r="C167" s="4"/>
    </row>
    <row r="168" spans="1:3" ht="12.75">
      <c r="A168" s="4"/>
      <c r="B168" s="4"/>
      <c r="C168" s="4"/>
    </row>
    <row r="169" spans="1:3" ht="12.75">
      <c r="A169" s="4"/>
      <c r="B169" s="4"/>
      <c r="C169" s="4"/>
    </row>
    <row r="170" spans="1:3" ht="12.75">
      <c r="A170" s="4"/>
      <c r="B170" s="4"/>
      <c r="C170" s="4"/>
    </row>
    <row r="171" spans="1:3" ht="12.75">
      <c r="A171" s="4"/>
      <c r="B171" s="4"/>
      <c r="C171" s="4"/>
    </row>
    <row r="172" spans="1:3" ht="12.75">
      <c r="A172" s="4"/>
      <c r="B172" s="4"/>
      <c r="C172" s="4"/>
    </row>
    <row r="173" spans="1:3" ht="12.75">
      <c r="A173" s="4"/>
      <c r="B173" s="4"/>
      <c r="C173" s="4"/>
    </row>
    <row r="174" spans="1:3" ht="12.75">
      <c r="A174" s="4"/>
      <c r="B174" s="4"/>
      <c r="C174" s="4"/>
    </row>
    <row r="175" spans="1:3" ht="12.75">
      <c r="A175" s="4"/>
      <c r="B175" s="4"/>
      <c r="C175" s="4"/>
    </row>
    <row r="176" spans="1:3" ht="12.75">
      <c r="A176" s="4"/>
      <c r="B176" s="4"/>
      <c r="C176" s="4"/>
    </row>
    <row r="177" spans="1:3" ht="12.75">
      <c r="A177" s="4"/>
      <c r="B177" s="4"/>
      <c r="C177" s="4"/>
    </row>
    <row r="178" spans="1:3" ht="12.75">
      <c r="A178" s="4"/>
      <c r="B178" s="4"/>
      <c r="C178" s="4"/>
    </row>
    <row r="179" spans="1:3" ht="12.75">
      <c r="A179" s="4"/>
      <c r="B179" s="4"/>
      <c r="C179" s="4"/>
    </row>
    <row r="180" spans="1:3" ht="12.75">
      <c r="A180" s="4"/>
      <c r="B180" s="4"/>
      <c r="C180" s="4"/>
    </row>
    <row r="181" spans="1:3" ht="12.75">
      <c r="A181" s="4"/>
      <c r="B181" s="4"/>
      <c r="C181" s="4"/>
    </row>
    <row r="182" spans="1:3" ht="12.75">
      <c r="A182" s="4"/>
      <c r="B182" s="4"/>
      <c r="C182" s="4"/>
    </row>
    <row r="183" spans="1:3" ht="12.75">
      <c r="A183" s="4"/>
      <c r="B183" s="4"/>
      <c r="C183" s="4"/>
    </row>
    <row r="184" spans="1:3" ht="12.75">
      <c r="A184" s="4"/>
      <c r="B184" s="4"/>
      <c r="C184" s="4"/>
    </row>
    <row r="185" spans="1:3" ht="12.75">
      <c r="A185" s="4"/>
      <c r="B185" s="4"/>
      <c r="C185" s="4"/>
    </row>
    <row r="186" spans="1:3" ht="12.75">
      <c r="A186" s="4"/>
      <c r="B186" s="4"/>
      <c r="C186" s="4"/>
    </row>
    <row r="187" spans="1:3" ht="12.75">
      <c r="A187" s="4"/>
      <c r="B187" s="4"/>
      <c r="C187" s="4"/>
    </row>
    <row r="188" spans="1:3" ht="12.75">
      <c r="A188" s="4"/>
      <c r="B188" s="4"/>
      <c r="C188" s="4"/>
    </row>
    <row r="189" spans="1:3" ht="12.75">
      <c r="A189" s="4"/>
      <c r="B189" s="4"/>
      <c r="C189" s="4"/>
    </row>
    <row r="190" spans="1:3" ht="12.75">
      <c r="A190" s="4"/>
      <c r="B190" s="4"/>
      <c r="C190" s="4"/>
    </row>
    <row r="191" spans="1:3" ht="12.75">
      <c r="A191" s="4"/>
      <c r="B191" s="4"/>
      <c r="C191" s="4"/>
    </row>
    <row r="192" spans="1:3" ht="12.75">
      <c r="A192" s="4"/>
      <c r="B192" s="4"/>
      <c r="C192" s="4"/>
    </row>
    <row r="193" spans="1:3" ht="12.75">
      <c r="A193" s="4"/>
      <c r="B193" s="4"/>
      <c r="C193" s="4"/>
    </row>
    <row r="194" spans="1:3" ht="12.75">
      <c r="A194" s="4"/>
      <c r="B194" s="4"/>
      <c r="C194" s="4"/>
    </row>
    <row r="195" spans="1:3" ht="12.75">
      <c r="A195" s="4"/>
      <c r="B195" s="4"/>
      <c r="C195" s="4"/>
    </row>
    <row r="196" spans="1:3" ht="12.75">
      <c r="A196" s="4"/>
      <c r="B196" s="4"/>
      <c r="C196" s="4"/>
    </row>
    <row r="197" spans="1:3" ht="12.75">
      <c r="A197" s="4"/>
      <c r="B197" s="4"/>
      <c r="C197" s="4"/>
    </row>
    <row r="198" spans="1:3" ht="12.75">
      <c r="A198" s="4"/>
      <c r="B198" s="4"/>
      <c r="C198" s="4"/>
    </row>
    <row r="199" spans="1:3" ht="12.75">
      <c r="A199" s="4"/>
      <c r="B199" s="4"/>
      <c r="C199" s="4"/>
    </row>
    <row r="200" spans="1:3" ht="12.75">
      <c r="A200" s="4"/>
      <c r="B200" s="4"/>
      <c r="C200" s="4"/>
    </row>
    <row r="201" spans="1:3" ht="12.75">
      <c r="A201" s="4"/>
      <c r="B201" s="4"/>
      <c r="C201" s="4"/>
    </row>
    <row r="202" spans="1:3" ht="12.75">
      <c r="A202" s="4"/>
      <c r="B202" s="4"/>
      <c r="C202" s="4"/>
    </row>
    <row r="203" spans="1:3" ht="12.75">
      <c r="A203" s="4"/>
      <c r="B203" s="4"/>
      <c r="C203" s="4"/>
    </row>
    <row r="204" spans="1:3" ht="12.75">
      <c r="A204" s="4"/>
      <c r="B204" s="4"/>
      <c r="C204" s="4"/>
    </row>
    <row r="205" spans="1:3" ht="12.75">
      <c r="A205" s="4"/>
      <c r="B205" s="4"/>
      <c r="C205" s="4"/>
    </row>
    <row r="206" spans="1:3" ht="12.75">
      <c r="A206" s="4"/>
      <c r="B206" s="4"/>
      <c r="C206" s="4"/>
    </row>
    <row r="207" spans="1:3" ht="12.75">
      <c r="A207" s="4"/>
      <c r="B207" s="4"/>
      <c r="C207" s="4"/>
    </row>
    <row r="208" spans="1:3" ht="12.75">
      <c r="A208" s="4"/>
      <c r="B208" s="4"/>
      <c r="C208" s="4"/>
    </row>
    <row r="209" spans="1:3" ht="12.75">
      <c r="A209" s="4"/>
      <c r="B209" s="4"/>
      <c r="C209" s="4"/>
    </row>
    <row r="210" spans="1:3" ht="12.75">
      <c r="A210" s="4"/>
      <c r="B210" s="4"/>
      <c r="C210" s="4"/>
    </row>
    <row r="211" spans="1:3" ht="12.75">
      <c r="A211" s="4"/>
      <c r="B211" s="4"/>
      <c r="C211" s="4"/>
    </row>
    <row r="212" spans="1:3" ht="12.75">
      <c r="A212" s="4"/>
      <c r="B212" s="4"/>
      <c r="C212" s="4"/>
    </row>
    <row r="213" spans="1:3" ht="12.75">
      <c r="A213" s="4"/>
      <c r="B213" s="4"/>
      <c r="C213" s="4"/>
    </row>
    <row r="214" spans="1:3" ht="12.75">
      <c r="A214" s="4"/>
      <c r="B214" s="4"/>
      <c r="C214" s="4"/>
    </row>
    <row r="215" spans="1:3" ht="12.75">
      <c r="A215" s="4"/>
      <c r="B215" s="4"/>
      <c r="C215" s="4"/>
    </row>
    <row r="216" spans="1:3" ht="12.75">
      <c r="A216" s="4"/>
      <c r="B216" s="4"/>
      <c r="C216" s="4"/>
    </row>
    <row r="217" spans="1:3" ht="12.75">
      <c r="A217" s="4"/>
      <c r="B217" s="4"/>
      <c r="C217" s="4"/>
    </row>
    <row r="218" spans="1:3" ht="12.75">
      <c r="A218" s="4"/>
      <c r="B218" s="4"/>
      <c r="C218" s="4"/>
    </row>
    <row r="219" spans="1:3" ht="12.75">
      <c r="A219" s="4"/>
      <c r="B219" s="4"/>
      <c r="C219" s="4"/>
    </row>
    <row r="220" spans="1:3" ht="12.75">
      <c r="A220" s="4"/>
      <c r="B220" s="4"/>
      <c r="C220" s="4"/>
    </row>
    <row r="221" spans="1:3" ht="12.75">
      <c r="A221" s="4"/>
      <c r="B221" s="4"/>
      <c r="C221" s="4"/>
    </row>
    <row r="222" spans="1:3" ht="12.75">
      <c r="A222" s="4"/>
      <c r="B222" s="4"/>
      <c r="C222" s="4"/>
    </row>
    <row r="223" spans="1:3" ht="12.75">
      <c r="A223" s="4"/>
      <c r="B223" s="4"/>
      <c r="C223" s="4"/>
    </row>
    <row r="224" spans="1:3" ht="12.75">
      <c r="A224" s="4"/>
      <c r="B224" s="4"/>
      <c r="C224" s="4"/>
    </row>
    <row r="225" spans="1:3" ht="12.75">
      <c r="A225" s="4"/>
      <c r="B225" s="4"/>
      <c r="C225" s="4"/>
    </row>
    <row r="226" spans="1:3" ht="12.75">
      <c r="A226" s="4"/>
      <c r="B226" s="4"/>
      <c r="C226" s="4"/>
    </row>
    <row r="227" spans="1:3" ht="12.75">
      <c r="A227" s="4"/>
      <c r="B227" s="4"/>
      <c r="C227" s="4"/>
    </row>
    <row r="228" spans="1:3" ht="12.75">
      <c r="A228" s="4"/>
      <c r="B228" s="4"/>
      <c r="C228" s="4"/>
    </row>
    <row r="229" spans="1:3" ht="12.75">
      <c r="A229" s="4"/>
      <c r="B229" s="4"/>
      <c r="C229" s="4"/>
    </row>
    <row r="230" spans="1:3" ht="12.75">
      <c r="A230" s="4"/>
      <c r="B230" s="4"/>
      <c r="C230" s="4"/>
    </row>
    <row r="231" spans="1:3" ht="12.75">
      <c r="A231" s="4"/>
      <c r="B231" s="4"/>
      <c r="C231" s="4"/>
    </row>
    <row r="232" spans="1:3" ht="12.75">
      <c r="A232" s="4"/>
      <c r="B232" s="4"/>
      <c r="C232" s="4"/>
    </row>
    <row r="233" spans="1:3" ht="12.75">
      <c r="A233" s="4"/>
      <c r="B233" s="4"/>
      <c r="C233" s="4"/>
    </row>
    <row r="234" spans="1:3" ht="12.75">
      <c r="A234" s="4"/>
      <c r="B234" s="4"/>
      <c r="C234" s="4"/>
    </row>
    <row r="235" spans="1:3" ht="12.75">
      <c r="A235" s="4"/>
      <c r="B235" s="4"/>
      <c r="C235" s="4"/>
    </row>
    <row r="236" spans="1:3" ht="12.75">
      <c r="A236" s="4"/>
      <c r="B236" s="4"/>
      <c r="C236" s="4"/>
    </row>
    <row r="237" spans="1:3" ht="12.75">
      <c r="A237" s="4"/>
      <c r="B237" s="4"/>
      <c r="C237" s="4"/>
    </row>
    <row r="238" spans="1:3" ht="12.75">
      <c r="A238" s="4"/>
      <c r="B238" s="4"/>
      <c r="C238" s="4"/>
    </row>
    <row r="239" spans="1:3" ht="12.75">
      <c r="A239" s="4"/>
      <c r="B239" s="4"/>
      <c r="C239" s="4"/>
    </row>
    <row r="240" spans="1:3" ht="12.75">
      <c r="A240" s="4"/>
      <c r="B240" s="4"/>
      <c r="C240" s="4"/>
    </row>
    <row r="241" spans="1:3" ht="12.75">
      <c r="A241" s="4"/>
      <c r="B241" s="4"/>
      <c r="C241" s="4"/>
    </row>
    <row r="242" spans="1:3" ht="12.75">
      <c r="A242" s="4"/>
      <c r="B242" s="4"/>
      <c r="C242" s="4"/>
    </row>
    <row r="243" spans="1:3" ht="12.75">
      <c r="A243" s="4"/>
      <c r="B243" s="4"/>
      <c r="C243" s="4"/>
    </row>
    <row r="244" spans="1:3" ht="12.75">
      <c r="A244" s="4"/>
      <c r="B244" s="4"/>
      <c r="C244" s="4"/>
    </row>
    <row r="245" spans="1:3" ht="12.75">
      <c r="A245" s="4"/>
      <c r="B245" s="4"/>
      <c r="C245" s="4"/>
    </row>
    <row r="246" spans="1:3" ht="12.75">
      <c r="A246" s="4"/>
      <c r="B246" s="4"/>
      <c r="C246" s="4"/>
    </row>
    <row r="247" spans="1:3" ht="12.75">
      <c r="A247" s="4"/>
      <c r="B247" s="4"/>
      <c r="C247" s="4"/>
    </row>
    <row r="248" spans="1:3" ht="12.75">
      <c r="A248" s="4"/>
      <c r="B248" s="4"/>
      <c r="C248" s="4"/>
    </row>
    <row r="249" spans="1:3" ht="12.75">
      <c r="A249" s="4"/>
      <c r="B249" s="4"/>
      <c r="C249" s="4"/>
    </row>
    <row r="250" spans="1:3" ht="12.75">
      <c r="A250" s="4"/>
      <c r="B250" s="4"/>
      <c r="C250" s="4"/>
    </row>
    <row r="251" spans="1:3" ht="12.75">
      <c r="A251" s="4"/>
      <c r="B251" s="4"/>
      <c r="C251" s="4"/>
    </row>
    <row r="252" spans="1:3" ht="12.75">
      <c r="A252" s="4"/>
      <c r="B252" s="4"/>
      <c r="C252" s="4"/>
    </row>
    <row r="253" spans="1:3" ht="12.75">
      <c r="A253" s="4"/>
      <c r="B253" s="4"/>
      <c r="C253" s="4"/>
    </row>
    <row r="254" spans="1:3" ht="12.75">
      <c r="A254" s="4"/>
      <c r="B254" s="4"/>
      <c r="C254" s="4"/>
    </row>
    <row r="255" spans="1:3" ht="12.75">
      <c r="A255" s="4"/>
      <c r="B255" s="4"/>
      <c r="C255" s="4"/>
    </row>
    <row r="256" spans="1:3" ht="12.75">
      <c r="A256" s="4"/>
      <c r="B256" s="4"/>
      <c r="C256" s="4"/>
    </row>
    <row r="257" spans="1:3" ht="12.75">
      <c r="A257" s="4"/>
      <c r="B257" s="4"/>
      <c r="C257" s="4"/>
    </row>
    <row r="258" spans="1:3" ht="12.75">
      <c r="A258" s="4"/>
      <c r="B258" s="4"/>
      <c r="C258" s="4"/>
    </row>
    <row r="259" spans="1:3" ht="12.75">
      <c r="A259" s="4"/>
      <c r="B259" s="4"/>
      <c r="C259" s="4"/>
    </row>
    <row r="260" spans="1:3" ht="12.75">
      <c r="A260" s="4"/>
      <c r="B260" s="4"/>
      <c r="C260" s="4"/>
    </row>
    <row r="261" spans="1:3" ht="12.75">
      <c r="A261" s="4"/>
      <c r="B261" s="4"/>
      <c r="C261" s="4"/>
    </row>
    <row r="262" spans="1:3" ht="12.75">
      <c r="A262" s="4"/>
      <c r="B262" s="4"/>
      <c r="C262" s="4"/>
    </row>
    <row r="263" spans="1:3" ht="12.75">
      <c r="A263" s="4"/>
      <c r="B263" s="4"/>
      <c r="C263" s="4"/>
    </row>
    <row r="264" spans="1:3" ht="12.75">
      <c r="A264" s="4"/>
      <c r="B264" s="4"/>
      <c r="C264" s="4"/>
    </row>
    <row r="265" spans="1:3" ht="12.75">
      <c r="A265" s="4"/>
      <c r="B265" s="4"/>
      <c r="C265" s="4"/>
    </row>
    <row r="266" spans="1:3" ht="12.75">
      <c r="A266" s="4"/>
      <c r="B266" s="4"/>
      <c r="C266" s="4"/>
    </row>
    <row r="267" spans="1:3" ht="12.75">
      <c r="A267" s="4"/>
      <c r="B267" s="4"/>
      <c r="C267" s="4"/>
    </row>
    <row r="268" spans="1:3" ht="12.75">
      <c r="A268" s="4"/>
      <c r="B268" s="4"/>
      <c r="C268" s="4"/>
    </row>
    <row r="269" spans="1:3" ht="12.75">
      <c r="A269" s="4"/>
      <c r="B269" s="4"/>
      <c r="C269" s="4"/>
    </row>
    <row r="270" spans="1:3" ht="12.75">
      <c r="A270" s="4"/>
      <c r="B270" s="4"/>
      <c r="C270" s="4"/>
    </row>
    <row r="271" spans="1:3" ht="12.75">
      <c r="A271" s="4"/>
      <c r="B271" s="4"/>
      <c r="C271" s="4"/>
    </row>
    <row r="272" spans="1:3" ht="12.75">
      <c r="A272" s="4"/>
      <c r="B272" s="4"/>
      <c r="C272" s="4"/>
    </row>
    <row r="273" spans="1:3" ht="12.75">
      <c r="A273" s="4"/>
      <c r="B273" s="4"/>
      <c r="C273" s="4"/>
    </row>
    <row r="274" spans="1:3" ht="12.75">
      <c r="A274" s="4"/>
      <c r="B274" s="4"/>
      <c r="C274" s="4"/>
    </row>
    <row r="275" spans="1:3" ht="12.75">
      <c r="A275" s="4"/>
      <c r="B275" s="4"/>
      <c r="C275" s="4"/>
    </row>
    <row r="276" spans="1:3" ht="12.75">
      <c r="A276" s="4"/>
      <c r="B276" s="4"/>
      <c r="C276" s="4"/>
    </row>
    <row r="277" spans="1:3" ht="12.75">
      <c r="A277" s="4"/>
      <c r="B277" s="4"/>
      <c r="C277" s="4"/>
    </row>
    <row r="278" spans="1:3" ht="12.75">
      <c r="A278" s="4"/>
      <c r="B278" s="4"/>
      <c r="C278" s="4"/>
    </row>
    <row r="279" spans="1:3" ht="12.75">
      <c r="A279" s="4"/>
      <c r="B279" s="4"/>
      <c r="C279" s="4"/>
    </row>
    <row r="280" spans="1:3" ht="12.75">
      <c r="A280" s="4"/>
      <c r="B280" s="4"/>
      <c r="C280" s="4"/>
    </row>
    <row r="281" spans="1:3" ht="12.75">
      <c r="A281" s="4"/>
      <c r="B281" s="4"/>
      <c r="C281" s="4"/>
    </row>
    <row r="282" spans="1:3" ht="12.75">
      <c r="A282" s="4"/>
      <c r="B282" s="4"/>
      <c r="C282" s="4"/>
    </row>
    <row r="283" spans="1:3" ht="12.75">
      <c r="A283" s="4"/>
      <c r="B283" s="4"/>
      <c r="C283" s="4"/>
    </row>
    <row r="284" spans="1:3" ht="12.75">
      <c r="A284" s="4"/>
      <c r="B284" s="4"/>
      <c r="C284" s="4"/>
    </row>
    <row r="285" spans="1:3" ht="12.75">
      <c r="A285" s="4"/>
      <c r="B285" s="4"/>
      <c r="C285" s="4"/>
    </row>
    <row r="286" spans="1:3" ht="12.75">
      <c r="A286" s="4"/>
      <c r="B286" s="4"/>
      <c r="C286" s="4"/>
    </row>
    <row r="287" spans="1:3" ht="12.75">
      <c r="A287" s="4"/>
      <c r="B287" s="4"/>
      <c r="C287" s="4"/>
    </row>
    <row r="288" spans="1:3" ht="12.75">
      <c r="A288" s="4"/>
      <c r="B288" s="4"/>
      <c r="C288" s="4"/>
    </row>
    <row r="289" spans="1:3" ht="12.75">
      <c r="A289" s="4"/>
      <c r="B289" s="4"/>
      <c r="C289" s="4"/>
    </row>
    <row r="290" spans="1:3" ht="12.75">
      <c r="A290" s="4"/>
      <c r="B290" s="4"/>
      <c r="C290" s="4"/>
    </row>
    <row r="291" spans="1:3" ht="12.75">
      <c r="A291" s="4"/>
      <c r="B291" s="4"/>
      <c r="C291" s="4"/>
    </row>
    <row r="292" spans="1:3" ht="12.75">
      <c r="A292" s="4"/>
      <c r="B292" s="4"/>
      <c r="C292" s="4"/>
    </row>
    <row r="293" spans="1:3" ht="12.75">
      <c r="A293" s="4"/>
      <c r="B293" s="4"/>
      <c r="C293" s="4"/>
    </row>
    <row r="294" spans="1:3" ht="12.75">
      <c r="A294" s="4"/>
      <c r="B294" s="4"/>
      <c r="C294" s="4"/>
    </row>
    <row r="295" spans="1:3" ht="12.75">
      <c r="A295" s="4"/>
      <c r="B295" s="4"/>
      <c r="C295" s="4"/>
    </row>
    <row r="296" spans="1:3" ht="12.75">
      <c r="A296" s="4"/>
      <c r="B296" s="4"/>
      <c r="C296" s="4"/>
    </row>
    <row r="297" spans="1:3" ht="12.75">
      <c r="A297" s="4"/>
      <c r="B297" s="4"/>
      <c r="C297" s="4"/>
    </row>
    <row r="298" spans="1:3" ht="12.75">
      <c r="A298" s="4"/>
      <c r="B298" s="4"/>
      <c r="C298" s="4"/>
    </row>
    <row r="299" spans="1:3" ht="12.75">
      <c r="A299" s="4"/>
      <c r="B299" s="4"/>
      <c r="C299" s="4"/>
    </row>
    <row r="300" spans="1:3" ht="12.75">
      <c r="A300" s="4"/>
      <c r="B300" s="4"/>
      <c r="C300" s="4"/>
    </row>
    <row r="301" spans="1:3" ht="12.75">
      <c r="A301" s="4"/>
      <c r="B301" s="4"/>
      <c r="C301" s="4"/>
    </row>
    <row r="302" spans="1:3" ht="12.75">
      <c r="A302" s="4"/>
      <c r="B302" s="4"/>
      <c r="C302" s="4"/>
    </row>
    <row r="303" spans="1:3" ht="12.75">
      <c r="A303" s="4"/>
      <c r="B303" s="4"/>
      <c r="C303" s="4"/>
    </row>
    <row r="304" spans="1:3" ht="12.75">
      <c r="A304" s="4"/>
      <c r="B304" s="4"/>
      <c r="C304" s="4"/>
    </row>
    <row r="305" spans="1:3" ht="12.75">
      <c r="A305" s="4"/>
      <c r="B305" s="4"/>
      <c r="C305" s="4"/>
    </row>
    <row r="306" spans="1:3" ht="12.75">
      <c r="A306" s="4"/>
      <c r="B306" s="4"/>
      <c r="C306" s="4"/>
    </row>
    <row r="307" spans="1:3" ht="12.75">
      <c r="A307" s="4"/>
      <c r="B307" s="4"/>
      <c r="C307" s="4"/>
    </row>
    <row r="308" spans="1:3" ht="12.75">
      <c r="A308" s="4"/>
      <c r="B308" s="4"/>
      <c r="C308" s="4"/>
    </row>
    <row r="309" spans="1:3" ht="12.75">
      <c r="A309" s="4"/>
      <c r="B309" s="4"/>
      <c r="C309" s="4"/>
    </row>
    <row r="310" spans="1:3" ht="12.75">
      <c r="A310" s="4"/>
      <c r="B310" s="4"/>
      <c r="C310" s="4"/>
    </row>
    <row r="311" spans="1:3" ht="12.75">
      <c r="A311" s="4"/>
      <c r="B311" s="4"/>
      <c r="C311" s="4"/>
    </row>
    <row r="312" spans="1:3" ht="12.75">
      <c r="A312" s="4"/>
      <c r="B312" s="4"/>
      <c r="C312" s="4"/>
    </row>
    <row r="313" spans="1:3" ht="12.75">
      <c r="A313" s="4"/>
      <c r="B313" s="4"/>
      <c r="C313" s="4"/>
    </row>
    <row r="314" spans="1:3" ht="12.75">
      <c r="A314" s="4"/>
      <c r="B314" s="4"/>
      <c r="C314" s="4"/>
    </row>
    <row r="315" spans="1:3" ht="12.75">
      <c r="A315" s="4"/>
      <c r="B315" s="4"/>
      <c r="C315" s="4"/>
    </row>
    <row r="316" spans="1:3" ht="12.75">
      <c r="A316" s="4"/>
      <c r="B316" s="4"/>
      <c r="C316" s="4"/>
    </row>
    <row r="317" spans="1:3" ht="12.75">
      <c r="A317" s="4"/>
      <c r="B317" s="4"/>
      <c r="C317" s="4"/>
    </row>
    <row r="318" spans="1:3" ht="12.75">
      <c r="A318" s="4"/>
      <c r="B318" s="4"/>
      <c r="C318" s="4"/>
    </row>
    <row r="319" spans="1:3" ht="12.75">
      <c r="A319" s="4"/>
      <c r="B319" s="4"/>
      <c r="C319" s="4"/>
    </row>
    <row r="320" spans="1:3" ht="12.75">
      <c r="A320" s="4"/>
      <c r="B320" s="4"/>
      <c r="C320" s="4"/>
    </row>
    <row r="321" spans="1:3" ht="12.75">
      <c r="A321" s="4"/>
      <c r="B321" s="4"/>
      <c r="C321" s="4"/>
    </row>
    <row r="322" spans="1:3" ht="12.75">
      <c r="A322" s="4"/>
      <c r="B322" s="4"/>
      <c r="C322" s="4"/>
    </row>
    <row r="323" spans="1:3" ht="12.75">
      <c r="A323" s="4"/>
      <c r="B323" s="4"/>
      <c r="C323" s="4"/>
    </row>
    <row r="324" spans="1:3" ht="12.75">
      <c r="A324" s="4"/>
      <c r="B324" s="4"/>
      <c r="C324" s="4"/>
    </row>
    <row r="325" spans="1:3" ht="12.75">
      <c r="A325" s="4"/>
      <c r="B325" s="4"/>
      <c r="C325" s="4"/>
    </row>
    <row r="326" spans="1:3" ht="12.75">
      <c r="A326" s="4"/>
      <c r="B326" s="4"/>
      <c r="C326" s="4"/>
    </row>
    <row r="327" spans="1:3" ht="12.75">
      <c r="A327" s="4"/>
      <c r="B327" s="4"/>
      <c r="C327" s="4"/>
    </row>
    <row r="328" spans="1:3" ht="12.75">
      <c r="A328" s="4"/>
      <c r="B328" s="4"/>
      <c r="C328" s="4"/>
    </row>
    <row r="329" spans="1:3" ht="12.75">
      <c r="A329" s="4"/>
      <c r="B329" s="4"/>
      <c r="C329" s="4"/>
    </row>
    <row r="330" spans="1:3" ht="12.75">
      <c r="A330" s="4"/>
      <c r="B330" s="4"/>
      <c r="C330" s="4"/>
    </row>
    <row r="331" spans="1:3" ht="12.75">
      <c r="A331" s="4"/>
      <c r="B331" s="4"/>
      <c r="C331" s="4"/>
    </row>
    <row r="332" spans="1:3" ht="12.75">
      <c r="A332" s="4"/>
      <c r="B332" s="4"/>
      <c r="C332" s="4"/>
    </row>
    <row r="333" spans="1:3" ht="12.75">
      <c r="A333" s="4"/>
      <c r="B333" s="4"/>
      <c r="C333" s="4"/>
    </row>
    <row r="334" spans="1:3" ht="12.75">
      <c r="A334" s="4"/>
      <c r="B334" s="4"/>
      <c r="C334" s="4"/>
    </row>
    <row r="335" spans="1:3" ht="12.75">
      <c r="A335" s="4"/>
      <c r="B335" s="4"/>
      <c r="C335" s="4"/>
    </row>
    <row r="336" spans="1:3" ht="12.75">
      <c r="A336" s="4"/>
      <c r="B336" s="4"/>
      <c r="C336" s="4"/>
    </row>
    <row r="337" spans="1:3" ht="12.75">
      <c r="A337" s="4"/>
      <c r="B337" s="4"/>
      <c r="C337" s="4"/>
    </row>
    <row r="338" spans="1:3" ht="12.75">
      <c r="A338" s="4"/>
      <c r="B338" s="4"/>
      <c r="C338" s="4"/>
    </row>
    <row r="339" spans="1:3" ht="12.75">
      <c r="A339" s="4"/>
      <c r="B339" s="4"/>
      <c r="C339" s="4"/>
    </row>
    <row r="340" spans="1:3" ht="12.75">
      <c r="A340" s="4"/>
      <c r="B340" s="4"/>
      <c r="C340" s="4"/>
    </row>
    <row r="341" spans="1:3" ht="12.75">
      <c r="A341" s="4"/>
      <c r="B341" s="4"/>
      <c r="C341" s="4"/>
    </row>
    <row r="342" spans="1:3" ht="12.75">
      <c r="A342" s="4"/>
      <c r="B342" s="4"/>
      <c r="C342" s="4"/>
    </row>
    <row r="343" spans="1:3" ht="12.75">
      <c r="A343" s="4"/>
      <c r="B343" s="4"/>
      <c r="C343" s="4"/>
    </row>
    <row r="344" spans="1:3" ht="12.75">
      <c r="A344" s="4"/>
      <c r="B344" s="4"/>
      <c r="C344" s="4"/>
    </row>
    <row r="345" spans="1:3" ht="12.75">
      <c r="A345" s="4"/>
      <c r="B345" s="4"/>
      <c r="C345" s="4"/>
    </row>
    <row r="346" spans="1:3" ht="12.75">
      <c r="A346" s="4"/>
      <c r="B346" s="4"/>
      <c r="C346" s="4"/>
    </row>
    <row r="347" spans="1:3" ht="12.75">
      <c r="A347" s="4"/>
      <c r="B347" s="4"/>
      <c r="C347" s="4"/>
    </row>
    <row r="348" spans="1:3" ht="12.75">
      <c r="A348" s="4"/>
      <c r="B348" s="4"/>
      <c r="C348" s="4"/>
    </row>
    <row r="349" spans="1:3" ht="12.75">
      <c r="A349" s="4"/>
      <c r="B349" s="4"/>
      <c r="C349" s="4"/>
    </row>
    <row r="350" spans="1:3" ht="12.75">
      <c r="A350" s="4"/>
      <c r="B350" s="4"/>
      <c r="C350" s="4"/>
    </row>
    <row r="351" spans="1:3" ht="12.75">
      <c r="A351" s="4"/>
      <c r="B351" s="4"/>
      <c r="C351" s="4"/>
    </row>
    <row r="352" spans="1:3" ht="12.75">
      <c r="A352" s="4"/>
      <c r="B352" s="4"/>
      <c r="C352" s="4"/>
    </row>
    <row r="353" spans="1:3" ht="12.75">
      <c r="A353" s="4"/>
      <c r="B353" s="4"/>
      <c r="C353" s="4"/>
    </row>
    <row r="354" spans="1:3" ht="12.75">
      <c r="A354" s="4"/>
      <c r="B354" s="4"/>
      <c r="C354" s="4"/>
    </row>
    <row r="355" spans="1:3" ht="12.75">
      <c r="A355" s="4"/>
      <c r="B355" s="4"/>
      <c r="C355" s="4"/>
    </row>
    <row r="356" spans="1:3" ht="12.75">
      <c r="A356" s="4"/>
      <c r="B356" s="4"/>
      <c r="C356" s="4"/>
    </row>
    <row r="357" spans="1:3" ht="12.75">
      <c r="A357" s="4"/>
      <c r="B357" s="4"/>
      <c r="C357" s="4"/>
    </row>
    <row r="358" spans="1:3" ht="12.75">
      <c r="A358" s="4"/>
      <c r="B358" s="4"/>
      <c r="C358" s="4"/>
    </row>
    <row r="359" spans="1:3" ht="12.75">
      <c r="A359" s="4"/>
      <c r="B359" s="4"/>
      <c r="C359" s="4"/>
    </row>
    <row r="360" spans="1:3" ht="12.75">
      <c r="A360" s="4"/>
      <c r="B360" s="4"/>
      <c r="C360" s="4"/>
    </row>
    <row r="361" spans="1:3" ht="12.75">
      <c r="A361" s="4"/>
      <c r="B361" s="4"/>
      <c r="C361" s="4"/>
    </row>
    <row r="362" spans="1:3" ht="12.75">
      <c r="A362" s="4"/>
      <c r="B362" s="4"/>
      <c r="C362" s="4"/>
    </row>
    <row r="363" spans="1:3" ht="12.75">
      <c r="A363" s="4"/>
      <c r="B363" s="4"/>
      <c r="C363" s="4"/>
    </row>
    <row r="364" spans="1:3" ht="12.75">
      <c r="A364" s="4"/>
      <c r="B364" s="4"/>
      <c r="C364" s="4"/>
    </row>
    <row r="365" spans="1:3" ht="12.75">
      <c r="A365" s="4"/>
      <c r="B365" s="4"/>
      <c r="C365" s="4"/>
    </row>
    <row r="366" spans="1:3" ht="12.75">
      <c r="A366" s="4"/>
      <c r="B366" s="4"/>
      <c r="C366" s="4"/>
    </row>
    <row r="367" spans="1:3" ht="12.75">
      <c r="A367" s="4"/>
      <c r="B367" s="4"/>
      <c r="C367" s="4"/>
    </row>
    <row r="368" spans="1:3" ht="12.75">
      <c r="A368" s="4"/>
      <c r="B368" s="4"/>
      <c r="C368" s="4"/>
    </row>
    <row r="369" spans="1:3" ht="12.75">
      <c r="A369" s="4"/>
      <c r="B369" s="4"/>
      <c r="C369" s="4"/>
    </row>
    <row r="370" spans="1:3" ht="12.75">
      <c r="A370" s="4"/>
      <c r="B370" s="4"/>
      <c r="C370" s="4"/>
    </row>
    <row r="371" spans="1:3" ht="12.75">
      <c r="A371" s="4"/>
      <c r="B371" s="4"/>
      <c r="C371" s="4"/>
    </row>
    <row r="372" spans="1:3" ht="12.75">
      <c r="A372" s="4"/>
      <c r="B372" s="4"/>
      <c r="C372" s="4"/>
    </row>
    <row r="373" spans="1:3" ht="12.75">
      <c r="A373" s="4"/>
      <c r="B373" s="4"/>
      <c r="C373" s="4"/>
    </row>
    <row r="374" spans="1:3" ht="12.75">
      <c r="A374" s="4"/>
      <c r="B374" s="4"/>
      <c r="C374" s="4"/>
    </row>
    <row r="375" spans="1:3" ht="12.75">
      <c r="A375" s="4"/>
      <c r="B375" s="4"/>
      <c r="C375" s="4"/>
    </row>
    <row r="376" spans="1:3" ht="12.75">
      <c r="A376" s="4"/>
      <c r="B376" s="4"/>
      <c r="C376" s="4"/>
    </row>
    <row r="377" spans="1:3" ht="12.75">
      <c r="A377" s="4"/>
      <c r="B377" s="4"/>
      <c r="C377" s="4"/>
    </row>
    <row r="378" spans="1:3" ht="12.75">
      <c r="A378" s="4"/>
      <c r="B378" s="4"/>
      <c r="C378" s="4"/>
    </row>
    <row r="379" spans="1:3" ht="12.75">
      <c r="A379" s="4"/>
      <c r="B379" s="4"/>
      <c r="C379" s="4"/>
    </row>
    <row r="380" spans="1:3" ht="12.75">
      <c r="A380" s="4"/>
      <c r="B380" s="4"/>
      <c r="C380" s="4"/>
    </row>
    <row r="381" spans="1:3" ht="12.75">
      <c r="A381" s="4"/>
      <c r="B381" s="4"/>
      <c r="C381" s="4"/>
    </row>
    <row r="382" spans="1:3" ht="12.75">
      <c r="A382" s="4"/>
      <c r="B382" s="4"/>
      <c r="C382" s="4"/>
    </row>
    <row r="383" spans="1:3" ht="12.75">
      <c r="A383" s="4"/>
      <c r="B383" s="4"/>
      <c r="C383" s="4"/>
    </row>
    <row r="384" spans="1:3" ht="12.75">
      <c r="A384" s="4"/>
      <c r="B384" s="4"/>
      <c r="C384" s="4"/>
    </row>
    <row r="385" spans="1:3" ht="12.75">
      <c r="A385" s="4"/>
      <c r="B385" s="4"/>
      <c r="C385" s="4"/>
    </row>
    <row r="386" spans="1:3" ht="12.75">
      <c r="A386" s="4"/>
      <c r="B386" s="4"/>
      <c r="C386" s="4"/>
    </row>
    <row r="387" spans="1:3" ht="12.75">
      <c r="A387" s="4"/>
      <c r="B387" s="4"/>
      <c r="C387" s="4"/>
    </row>
    <row r="388" spans="1:3" ht="12.75">
      <c r="A388" s="4"/>
      <c r="B388" s="4"/>
      <c r="C388" s="4"/>
    </row>
    <row r="389" spans="1:3" ht="12.75">
      <c r="A389" s="4"/>
      <c r="B389" s="4"/>
      <c r="C389" s="4"/>
    </row>
    <row r="390" spans="1:3" ht="12.75">
      <c r="A390" s="4"/>
      <c r="B390" s="4"/>
      <c r="C390" s="4"/>
    </row>
    <row r="391" spans="1:3" ht="12.75">
      <c r="A391" s="4"/>
      <c r="B391" s="4"/>
      <c r="C391" s="4"/>
    </row>
    <row r="392" spans="1:3" ht="12.75">
      <c r="A392" s="4"/>
      <c r="B392" s="4"/>
      <c r="C392" s="4"/>
    </row>
    <row r="393" spans="1:3" ht="12.75">
      <c r="A393" s="4"/>
      <c r="B393" s="4"/>
      <c r="C393" s="4"/>
    </row>
    <row r="394" spans="1:3" ht="12.75">
      <c r="A394" s="4"/>
      <c r="B394" s="4"/>
      <c r="C394" s="4"/>
    </row>
    <row r="395" spans="1:3" ht="12.75">
      <c r="A395" s="4"/>
      <c r="B395" s="4"/>
      <c r="C395" s="4"/>
    </row>
    <row r="396" spans="1:3" ht="12.75">
      <c r="A396" s="4"/>
      <c r="B396" s="4"/>
      <c r="C396" s="4"/>
    </row>
    <row r="397" spans="1:3" ht="12.75">
      <c r="A397" s="4"/>
      <c r="B397" s="4"/>
      <c r="C397" s="4"/>
    </row>
    <row r="398" spans="1:3" ht="12.75">
      <c r="A398" s="4"/>
      <c r="B398" s="4"/>
      <c r="C398" s="4"/>
    </row>
    <row r="399" spans="1:3" ht="12.75">
      <c r="A399" s="4"/>
      <c r="B399" s="4"/>
      <c r="C399" s="4"/>
    </row>
    <row r="400" spans="1:3" ht="12.75">
      <c r="A400" s="4"/>
      <c r="B400" s="4"/>
      <c r="C400" s="4"/>
    </row>
    <row r="401" spans="1:3" ht="12.75">
      <c r="A401" s="4"/>
      <c r="B401" s="4"/>
      <c r="C401" s="4"/>
    </row>
    <row r="402" spans="1:3" ht="12.75">
      <c r="A402" s="4"/>
      <c r="B402" s="4"/>
      <c r="C402" s="4"/>
    </row>
    <row r="403" spans="1:3" ht="12.75">
      <c r="A403" s="4"/>
      <c r="B403" s="4"/>
      <c r="C403" s="4"/>
    </row>
    <row r="404" spans="1:3" ht="12.75">
      <c r="A404" s="4"/>
      <c r="B404" s="4"/>
      <c r="C404" s="4"/>
    </row>
    <row r="405" spans="1:3" ht="12.75">
      <c r="A405" s="4"/>
      <c r="B405" s="4"/>
      <c r="C405" s="4"/>
    </row>
    <row r="406" spans="1:3" ht="12.75">
      <c r="A406" s="4"/>
      <c r="B406" s="4"/>
      <c r="C406" s="4"/>
    </row>
    <row r="407" spans="1:3" ht="12.75">
      <c r="A407" s="4"/>
      <c r="B407" s="4"/>
      <c r="C407" s="4"/>
    </row>
    <row r="408" spans="1:3" ht="12.75">
      <c r="A408" s="4"/>
      <c r="B408" s="4"/>
      <c r="C408" s="4"/>
    </row>
    <row r="409" spans="1:3" ht="12.75">
      <c r="A409" s="4"/>
      <c r="B409" s="4"/>
      <c r="C409" s="4"/>
    </row>
    <row r="410" spans="1:3" ht="12.75">
      <c r="A410" s="4"/>
      <c r="B410" s="4"/>
      <c r="C410" s="4"/>
    </row>
    <row r="411" spans="1:3" ht="12.75">
      <c r="A411" s="4"/>
      <c r="B411" s="4"/>
      <c r="C411" s="4"/>
    </row>
    <row r="412" spans="1:3" ht="12.75">
      <c r="A412" s="4"/>
      <c r="B412" s="4"/>
      <c r="C412" s="4"/>
    </row>
    <row r="413" spans="1:3" ht="12.75">
      <c r="A413" s="4"/>
      <c r="B413" s="4"/>
      <c r="C413" s="4"/>
    </row>
    <row r="414" spans="1:3" ht="12.75">
      <c r="A414" s="4"/>
      <c r="B414" s="4"/>
      <c r="C414" s="4"/>
    </row>
    <row r="415" spans="1:3" ht="12.75">
      <c r="A415" s="4"/>
      <c r="B415" s="4"/>
      <c r="C415" s="4"/>
    </row>
    <row r="416" spans="1:3" ht="12.75">
      <c r="A416" s="4"/>
      <c r="B416" s="4"/>
      <c r="C416" s="4"/>
    </row>
    <row r="417" spans="1:3" ht="12.75">
      <c r="A417" s="4"/>
      <c r="B417" s="4"/>
      <c r="C417" s="4"/>
    </row>
    <row r="418" spans="1:3" ht="12.75">
      <c r="A418" s="4"/>
      <c r="B418" s="4"/>
      <c r="C418" s="4"/>
    </row>
    <row r="419" spans="1:3" ht="12.75">
      <c r="A419" s="4"/>
      <c r="B419" s="4"/>
      <c r="C419" s="4"/>
    </row>
    <row r="420" spans="1:3" ht="12.75">
      <c r="A420" s="4"/>
      <c r="B420" s="4"/>
      <c r="C420" s="4"/>
    </row>
    <row r="421" spans="1:3" ht="12.75">
      <c r="A421" s="4"/>
      <c r="B421" s="4"/>
      <c r="C421" s="4"/>
    </row>
    <row r="422" spans="1:3" ht="12.75">
      <c r="A422" s="4"/>
      <c r="B422" s="4"/>
      <c r="C422" s="4"/>
    </row>
    <row r="423" spans="1:3" ht="12.75">
      <c r="A423" s="4"/>
      <c r="B423" s="4"/>
      <c r="C423" s="4"/>
    </row>
    <row r="424" spans="1:3" ht="12.75">
      <c r="A424" s="4"/>
      <c r="B424" s="4"/>
      <c r="C424" s="4"/>
    </row>
    <row r="425" spans="1:3" ht="12.75">
      <c r="A425" s="4"/>
      <c r="B425" s="4"/>
      <c r="C425" s="4"/>
    </row>
    <row r="426" spans="1:3" ht="12.75">
      <c r="A426" s="4"/>
      <c r="B426" s="4"/>
      <c r="C426" s="4"/>
    </row>
    <row r="427" spans="1:3" ht="12.75">
      <c r="A427" s="4"/>
      <c r="B427" s="4"/>
      <c r="C427" s="4"/>
    </row>
    <row r="428" spans="1:3" ht="12.75">
      <c r="A428" s="4"/>
      <c r="B428" s="4"/>
      <c r="C428" s="4"/>
    </row>
    <row r="429" spans="1:3" ht="12.75">
      <c r="A429" s="4"/>
      <c r="B429" s="4"/>
      <c r="C429" s="4"/>
    </row>
    <row r="430" spans="1:3" ht="12.75">
      <c r="A430" s="4"/>
      <c r="B430" s="4"/>
      <c r="C430" s="4"/>
    </row>
    <row r="431" spans="1:3" ht="12.75">
      <c r="A431" s="4"/>
      <c r="B431" s="4"/>
      <c r="C431" s="4"/>
    </row>
    <row r="432" spans="1:3" ht="12.75">
      <c r="A432" s="4"/>
      <c r="B432" s="4"/>
      <c r="C432" s="4"/>
    </row>
    <row r="433" spans="1:3" ht="12.75">
      <c r="A433" s="4"/>
      <c r="B433" s="4"/>
      <c r="C433" s="4"/>
    </row>
    <row r="434" spans="1:3" ht="12.75">
      <c r="A434" s="4"/>
      <c r="B434" s="4"/>
      <c r="C434" s="4"/>
    </row>
    <row r="435" spans="1:3" ht="12.75">
      <c r="A435" s="4"/>
      <c r="B435" s="4"/>
      <c r="C435" s="4"/>
    </row>
    <row r="436" spans="1:3" ht="12.75">
      <c r="A436" s="4"/>
      <c r="B436" s="4"/>
      <c r="C436" s="4"/>
    </row>
    <row r="437" spans="1:3" ht="12.75">
      <c r="A437" s="4"/>
      <c r="B437" s="4"/>
      <c r="C437" s="4"/>
    </row>
    <row r="438" spans="1:3" ht="12.75">
      <c r="A438" s="4"/>
      <c r="B438" s="4"/>
      <c r="C438" s="4"/>
    </row>
    <row r="439" spans="1:3" ht="12.75">
      <c r="A439" s="4"/>
      <c r="B439" s="4"/>
      <c r="C439" s="4"/>
    </row>
    <row r="440" spans="1:3" ht="12.75">
      <c r="A440" s="4"/>
      <c r="B440" s="4"/>
      <c r="C440" s="4"/>
    </row>
    <row r="441" spans="1:3" ht="12.75">
      <c r="A441" s="4"/>
      <c r="B441" s="4"/>
      <c r="C441" s="4"/>
    </row>
    <row r="442" spans="1:3" ht="12.75">
      <c r="A442" s="4"/>
      <c r="B442" s="4"/>
      <c r="C442" s="4"/>
    </row>
    <row r="443" spans="1:3" ht="12.75">
      <c r="A443" s="4"/>
      <c r="B443" s="4"/>
      <c r="C443" s="4"/>
    </row>
    <row r="444" spans="1:3" ht="12.75">
      <c r="A444" s="4"/>
      <c r="B444" s="4"/>
      <c r="C444" s="4"/>
    </row>
    <row r="445" spans="1:3" ht="12.75">
      <c r="A445" s="4"/>
      <c r="B445" s="4"/>
      <c r="C445" s="4"/>
    </row>
    <row r="446" spans="1:3" ht="12.75">
      <c r="A446" s="4"/>
      <c r="B446" s="4"/>
      <c r="C446" s="4"/>
    </row>
  </sheetData>
  <sheetProtection/>
  <mergeCells count="7">
    <mergeCell ref="A7:G7"/>
    <mergeCell ref="A1:G1"/>
    <mergeCell ref="A2:G2"/>
    <mergeCell ref="A3:G3"/>
    <mergeCell ref="A4:G4"/>
    <mergeCell ref="A5:G5"/>
    <mergeCell ref="A6:G6"/>
  </mergeCells>
  <printOptions/>
  <pageMargins left="0.8267716535433072" right="0.3937007874015748" top="0.3937007874015748" bottom="0.3937007874015748" header="0.35433070866141736" footer="0.472440944881889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Пресс-служба</cp:lastModifiedBy>
  <cp:lastPrinted>2019-11-14T11:06:53Z</cp:lastPrinted>
  <dcterms:created xsi:type="dcterms:W3CDTF">2003-03-06T12:04:03Z</dcterms:created>
  <dcterms:modified xsi:type="dcterms:W3CDTF">2019-11-15T12:08:21Z</dcterms:modified>
  <cp:category/>
  <cp:version/>
  <cp:contentType/>
  <cp:contentStatus/>
</cp:coreProperties>
</file>